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akenj\Documents\OP JAK\Kalkulačka Návraty\Kalkulačka_realizace\Zveřejněno\verze 5.0\"/>
    </mc:Choice>
  </mc:AlternateContent>
  <xr:revisionPtr revIDLastSave="0" documentId="13_ncr:1_{3E1FF6B7-326F-420B-9B80-FCE52F11F73D}" xr6:coauthVersionLast="47" xr6:coauthVersionMax="47" xr10:uidLastSave="{00000000-0000-0000-0000-000000000000}"/>
  <workbookProtection workbookAlgorithmName="SHA-512" workbookHashValue="KswNRrOMW8pW6E+ky6EoxmTQGQuwKNhI4jj9UxBRaC1xVILzFJwBXVos2HaU+t4yGmiOp7HkazYGN+XoF7x+Kw==" workbookSaltValue="0RBOvUvDgtWgzkV9jBbF4A==" workbookSpinCount="100000" lockStructure="1"/>
  <bookViews>
    <workbookView xWindow="-110" yWindow="-110" windowWidth="19420" windowHeight="10300" tabRatio="776" activeTab="1" xr2:uid="{1C7E12FD-CFF1-49CC-A69E-0496B732C9A3}"/>
  </bookViews>
  <sheets>
    <sheet name="Instrukce" sheetId="21" r:id="rId1"/>
    <sheet name="Úvod" sheetId="8" r:id="rId2"/>
    <sheet name="Rozpočet návratového grantu" sheetId="3" r:id="rId3"/>
    <sheet name="Podpůrná data" sheetId="4" state="hidden" r:id="rId4"/>
  </sheets>
  <definedNames>
    <definedName name="_xlnm._FilterDatabase" localSheetId="3" hidden="1">'Podpůrná data'!$A$241:$B$367</definedName>
    <definedName name="_Hlk98419294" localSheetId="1">Úvod!$E$1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65" i="3" l="1"/>
  <c r="J56" i="3"/>
  <c r="K16" i="3" l="1"/>
  <c r="G3" i="3"/>
  <c r="I16" i="3"/>
  <c r="J16" i="3" s="1"/>
  <c r="I47" i="3" l="1"/>
  <c r="L47" i="3" s="1"/>
  <c r="J36" i="3"/>
  <c r="I25" i="3"/>
  <c r="L25" i="3" s="1"/>
  <c r="E9" i="4"/>
  <c r="E8" i="4"/>
  <c r="E7" i="4"/>
  <c r="E6" i="4"/>
  <c r="F6" i="4" s="1"/>
  <c r="I56" i="3" s="1"/>
  <c r="E5" i="4"/>
  <c r="E4" i="4"/>
  <c r="F5" i="4" l="1"/>
  <c r="G5" i="4"/>
  <c r="F4" i="4"/>
  <c r="G4" i="4"/>
  <c r="F7" i="4"/>
  <c r="I65" i="3" s="1"/>
  <c r="I23" i="8"/>
  <c r="J25" i="3"/>
  <c r="I27" i="8"/>
  <c r="J34" i="3" l="1"/>
  <c r="I24" i="4"/>
  <c r="I25" i="4"/>
  <c r="I26" i="4"/>
  <c r="I27" i="4"/>
  <c r="I28" i="4"/>
  <c r="I29" i="4"/>
  <c r="I30" i="4"/>
  <c r="I31" i="4"/>
  <c r="I32" i="4"/>
  <c r="I33" i="4"/>
  <c r="I34" i="4"/>
  <c r="I35" i="4"/>
  <c r="I36" i="4"/>
  <c r="I37" i="4"/>
  <c r="I38" i="4"/>
  <c r="I39" i="4"/>
  <c r="I40" i="4"/>
  <c r="I41" i="4"/>
  <c r="I42" i="4"/>
  <c r="I43" i="4"/>
  <c r="I44" i="4"/>
  <c r="I45" i="4"/>
  <c r="I46" i="4"/>
  <c r="I47" i="4"/>
  <c r="I48" i="4"/>
  <c r="I49" i="4"/>
  <c r="I50" i="4"/>
  <c r="I51" i="4"/>
  <c r="I52" i="4"/>
  <c r="I53" i="4"/>
  <c r="I54" i="4"/>
  <c r="I55" i="4"/>
  <c r="I56" i="4"/>
  <c r="I57" i="4"/>
  <c r="I58" i="4"/>
  <c r="I59" i="4"/>
  <c r="I60" i="4"/>
  <c r="I61" i="4"/>
  <c r="I62" i="4"/>
  <c r="I63" i="4"/>
  <c r="I64" i="4"/>
  <c r="I65" i="4"/>
  <c r="I66" i="4"/>
  <c r="I67" i="4"/>
  <c r="I68" i="4"/>
  <c r="I69" i="4"/>
  <c r="I70" i="4"/>
  <c r="I71" i="4"/>
  <c r="I72" i="4"/>
  <c r="I73" i="4"/>
  <c r="I74" i="4"/>
  <c r="I75" i="4"/>
  <c r="I76" i="4"/>
  <c r="I77" i="4"/>
  <c r="I78" i="4"/>
  <c r="I79" i="4"/>
  <c r="I80" i="4"/>
  <c r="I81" i="4"/>
  <c r="I82" i="4"/>
  <c r="I83" i="4"/>
  <c r="I84" i="4"/>
  <c r="I85" i="4"/>
  <c r="I86" i="4"/>
  <c r="I87" i="4"/>
  <c r="I88" i="4"/>
  <c r="I89" i="4"/>
  <c r="I90" i="4"/>
  <c r="I91" i="4"/>
  <c r="I92" i="4"/>
  <c r="I93" i="4"/>
  <c r="I94" i="4"/>
  <c r="I95" i="4"/>
  <c r="I96" i="4"/>
  <c r="I97" i="4"/>
  <c r="I98" i="4"/>
  <c r="I99" i="4"/>
  <c r="I100" i="4"/>
  <c r="I101" i="4"/>
  <c r="I102" i="4"/>
  <c r="I103" i="4"/>
  <c r="I104" i="4"/>
  <c r="I105" i="4"/>
  <c r="I106" i="4"/>
  <c r="I107" i="4"/>
  <c r="I108" i="4"/>
  <c r="I109" i="4"/>
  <c r="I110" i="4"/>
  <c r="I111" i="4"/>
  <c r="I112" i="4"/>
  <c r="I113" i="4"/>
  <c r="I114" i="4"/>
  <c r="I115" i="4"/>
  <c r="I116" i="4"/>
  <c r="I117" i="4"/>
  <c r="I118" i="4"/>
  <c r="I119" i="4"/>
  <c r="I120" i="4"/>
  <c r="I121" i="4"/>
  <c r="I122" i="4"/>
  <c r="I123" i="4"/>
  <c r="I124" i="4"/>
  <c r="I125" i="4"/>
  <c r="I126" i="4"/>
  <c r="I127" i="4"/>
  <c r="I128" i="4"/>
  <c r="I129" i="4"/>
  <c r="I130" i="4"/>
  <c r="I131" i="4"/>
  <c r="I132" i="4"/>
  <c r="I133" i="4"/>
  <c r="I134" i="4"/>
  <c r="I135" i="4"/>
  <c r="I136" i="4"/>
  <c r="I137" i="4"/>
  <c r="I138" i="4"/>
  <c r="I139" i="4"/>
  <c r="I140" i="4"/>
  <c r="I141" i="4"/>
  <c r="I142" i="4"/>
  <c r="I143" i="4"/>
  <c r="I144" i="4"/>
  <c r="I145" i="4"/>
  <c r="I146" i="4"/>
  <c r="I147" i="4"/>
  <c r="I148" i="4"/>
  <c r="I149" i="4"/>
  <c r="I150" i="4"/>
  <c r="I151" i="4"/>
  <c r="I152" i="4"/>
  <c r="I153" i="4"/>
  <c r="I154" i="4"/>
  <c r="I155" i="4"/>
  <c r="I156" i="4"/>
  <c r="I157" i="4"/>
  <c r="I158" i="4"/>
  <c r="I159" i="4"/>
  <c r="I160" i="4"/>
  <c r="I161" i="4"/>
  <c r="I162" i="4"/>
  <c r="I163" i="4"/>
  <c r="I164" i="4"/>
  <c r="I165" i="4"/>
  <c r="I166" i="4"/>
  <c r="I167" i="4"/>
  <c r="I168" i="4"/>
  <c r="I169" i="4"/>
  <c r="I170" i="4"/>
  <c r="I171" i="4"/>
  <c r="I172" i="4"/>
  <c r="I173" i="4"/>
  <c r="I174" i="4"/>
  <c r="I175" i="4"/>
  <c r="I176" i="4"/>
  <c r="I177" i="4"/>
  <c r="I178" i="4"/>
  <c r="I179" i="4"/>
  <c r="I180" i="4"/>
  <c r="I181" i="4"/>
  <c r="I182" i="4"/>
  <c r="I183" i="4"/>
  <c r="I184" i="4"/>
  <c r="I185" i="4"/>
  <c r="I186" i="4"/>
  <c r="I187" i="4"/>
  <c r="I188" i="4"/>
  <c r="I189" i="4"/>
  <c r="I23" i="4"/>
  <c r="J39" i="3" l="1"/>
  <c r="R39" i="3" s="1"/>
  <c r="M47" i="3" l="1"/>
  <c r="F189" i="4" l="1"/>
  <c r="E189" i="4"/>
  <c r="D189" i="4"/>
  <c r="C189" i="4"/>
  <c r="F188" i="4"/>
  <c r="E188" i="4"/>
  <c r="D188" i="4"/>
  <c r="C188" i="4"/>
  <c r="F187" i="4"/>
  <c r="E187" i="4"/>
  <c r="D187" i="4"/>
  <c r="C187" i="4"/>
  <c r="F186" i="4"/>
  <c r="E186" i="4"/>
  <c r="D186" i="4"/>
  <c r="C186" i="4"/>
  <c r="F185" i="4"/>
  <c r="E185" i="4"/>
  <c r="D185" i="4"/>
  <c r="C185" i="4"/>
  <c r="F184" i="4"/>
  <c r="E184" i="4"/>
  <c r="D184" i="4"/>
  <c r="C184" i="4"/>
  <c r="F183" i="4"/>
  <c r="E183" i="4"/>
  <c r="D183" i="4"/>
  <c r="C183" i="4"/>
  <c r="F182" i="4"/>
  <c r="E182" i="4"/>
  <c r="D182" i="4"/>
  <c r="C182" i="4"/>
  <c r="F181" i="4"/>
  <c r="E181" i="4"/>
  <c r="D181" i="4"/>
  <c r="C181" i="4"/>
  <c r="F180" i="4"/>
  <c r="E180" i="4"/>
  <c r="D180" i="4"/>
  <c r="C180" i="4"/>
  <c r="F179" i="4"/>
  <c r="E179" i="4"/>
  <c r="D179" i="4"/>
  <c r="C179" i="4"/>
  <c r="F178" i="4"/>
  <c r="E178" i="4"/>
  <c r="D178" i="4"/>
  <c r="C178" i="4"/>
  <c r="F177" i="4"/>
  <c r="E177" i="4"/>
  <c r="D177" i="4"/>
  <c r="C177" i="4"/>
  <c r="F176" i="4"/>
  <c r="E176" i="4"/>
  <c r="D176" i="4"/>
  <c r="C176" i="4"/>
  <c r="F175" i="4"/>
  <c r="E175" i="4"/>
  <c r="D175" i="4"/>
  <c r="C175" i="4"/>
  <c r="F174" i="4"/>
  <c r="E174" i="4"/>
  <c r="D174" i="4"/>
  <c r="C174" i="4"/>
  <c r="F173" i="4"/>
  <c r="E173" i="4"/>
  <c r="D173" i="4"/>
  <c r="C173" i="4"/>
  <c r="F172" i="4"/>
  <c r="E172" i="4"/>
  <c r="D172" i="4"/>
  <c r="C172" i="4"/>
  <c r="F171" i="4"/>
  <c r="E171" i="4"/>
  <c r="D171" i="4"/>
  <c r="C171" i="4"/>
  <c r="F170" i="4"/>
  <c r="E170" i="4"/>
  <c r="D170" i="4"/>
  <c r="C170" i="4"/>
  <c r="F169" i="4"/>
  <c r="E169" i="4"/>
  <c r="D169" i="4"/>
  <c r="C169" i="4"/>
  <c r="F168" i="4"/>
  <c r="E168" i="4"/>
  <c r="D168" i="4"/>
  <c r="C168" i="4"/>
  <c r="F167" i="4"/>
  <c r="E167" i="4"/>
  <c r="D167" i="4"/>
  <c r="C167" i="4"/>
  <c r="F166" i="4"/>
  <c r="E166" i="4"/>
  <c r="D166" i="4"/>
  <c r="C166" i="4"/>
  <c r="F165" i="4"/>
  <c r="E165" i="4"/>
  <c r="D165" i="4"/>
  <c r="C165" i="4"/>
  <c r="F164" i="4"/>
  <c r="E164" i="4"/>
  <c r="D164" i="4"/>
  <c r="C164" i="4"/>
  <c r="F163" i="4"/>
  <c r="E163" i="4"/>
  <c r="D163" i="4"/>
  <c r="C163" i="4"/>
  <c r="F162" i="4"/>
  <c r="E162" i="4"/>
  <c r="D162" i="4"/>
  <c r="C162" i="4"/>
  <c r="F161" i="4"/>
  <c r="E161" i="4"/>
  <c r="D161" i="4"/>
  <c r="C161" i="4"/>
  <c r="F160" i="4"/>
  <c r="E160" i="4"/>
  <c r="D160" i="4"/>
  <c r="C160" i="4"/>
  <c r="F159" i="4"/>
  <c r="E159" i="4"/>
  <c r="D159" i="4"/>
  <c r="C159" i="4"/>
  <c r="F158" i="4"/>
  <c r="E158" i="4"/>
  <c r="D158" i="4"/>
  <c r="C158" i="4"/>
  <c r="F157" i="4"/>
  <c r="E157" i="4"/>
  <c r="D157" i="4"/>
  <c r="C157" i="4"/>
  <c r="F156" i="4"/>
  <c r="E156" i="4"/>
  <c r="D156" i="4"/>
  <c r="C156" i="4"/>
  <c r="F155" i="4"/>
  <c r="E155" i="4"/>
  <c r="D155" i="4"/>
  <c r="C155" i="4"/>
  <c r="F154" i="4"/>
  <c r="E154" i="4"/>
  <c r="D154" i="4"/>
  <c r="C154" i="4"/>
  <c r="F153" i="4"/>
  <c r="E153" i="4"/>
  <c r="D153" i="4"/>
  <c r="C153" i="4"/>
  <c r="F152" i="4"/>
  <c r="E152" i="4"/>
  <c r="D152" i="4"/>
  <c r="C152" i="4"/>
  <c r="F151" i="4"/>
  <c r="E151" i="4"/>
  <c r="D151" i="4"/>
  <c r="C151" i="4"/>
  <c r="F150" i="4"/>
  <c r="E150" i="4"/>
  <c r="D150" i="4"/>
  <c r="C150" i="4"/>
  <c r="F149" i="4"/>
  <c r="E149" i="4"/>
  <c r="D149" i="4"/>
  <c r="C149" i="4"/>
  <c r="F148" i="4"/>
  <c r="E148" i="4"/>
  <c r="D148" i="4"/>
  <c r="C148" i="4"/>
  <c r="F147" i="4"/>
  <c r="E147" i="4"/>
  <c r="D147" i="4"/>
  <c r="C147" i="4"/>
  <c r="F146" i="4"/>
  <c r="E146" i="4"/>
  <c r="D146" i="4"/>
  <c r="C146" i="4"/>
  <c r="F145" i="4"/>
  <c r="E145" i="4"/>
  <c r="D145" i="4"/>
  <c r="C145" i="4"/>
  <c r="F144" i="4"/>
  <c r="E144" i="4"/>
  <c r="D144" i="4"/>
  <c r="C144" i="4"/>
  <c r="F143" i="4"/>
  <c r="E143" i="4"/>
  <c r="D143" i="4"/>
  <c r="C143" i="4"/>
  <c r="F142" i="4"/>
  <c r="E142" i="4"/>
  <c r="D142" i="4"/>
  <c r="C142" i="4"/>
  <c r="F141" i="4"/>
  <c r="E141" i="4"/>
  <c r="D141" i="4"/>
  <c r="C141" i="4"/>
  <c r="F140" i="4"/>
  <c r="E140" i="4"/>
  <c r="D140" i="4"/>
  <c r="C140" i="4"/>
  <c r="F139" i="4"/>
  <c r="E139" i="4"/>
  <c r="D139" i="4"/>
  <c r="C139" i="4"/>
  <c r="F138" i="4"/>
  <c r="E138" i="4"/>
  <c r="D138" i="4"/>
  <c r="C138" i="4"/>
  <c r="F137" i="4"/>
  <c r="E137" i="4"/>
  <c r="D137" i="4"/>
  <c r="C137" i="4"/>
  <c r="F136" i="4"/>
  <c r="E136" i="4"/>
  <c r="D136" i="4"/>
  <c r="C136" i="4"/>
  <c r="F135" i="4"/>
  <c r="E135" i="4"/>
  <c r="D135" i="4"/>
  <c r="C135" i="4"/>
  <c r="F134" i="4"/>
  <c r="E134" i="4"/>
  <c r="D134" i="4"/>
  <c r="C134" i="4"/>
  <c r="F133" i="4"/>
  <c r="E133" i="4"/>
  <c r="D133" i="4"/>
  <c r="C133" i="4"/>
  <c r="F132" i="4"/>
  <c r="E132" i="4"/>
  <c r="D132" i="4"/>
  <c r="C132" i="4"/>
  <c r="F131" i="4"/>
  <c r="E131" i="4"/>
  <c r="D131" i="4"/>
  <c r="C131" i="4"/>
  <c r="F130" i="4"/>
  <c r="E130" i="4"/>
  <c r="D130" i="4"/>
  <c r="C130" i="4"/>
  <c r="F129" i="4"/>
  <c r="E129" i="4"/>
  <c r="D129" i="4"/>
  <c r="C129" i="4"/>
  <c r="F128" i="4"/>
  <c r="E128" i="4"/>
  <c r="D128" i="4"/>
  <c r="C128" i="4"/>
  <c r="F127" i="4"/>
  <c r="E127" i="4"/>
  <c r="D127" i="4"/>
  <c r="C127" i="4"/>
  <c r="F126" i="4"/>
  <c r="E126" i="4"/>
  <c r="D126" i="4"/>
  <c r="C126" i="4"/>
  <c r="F125" i="4"/>
  <c r="E125" i="4"/>
  <c r="D125" i="4"/>
  <c r="C125" i="4"/>
  <c r="F124" i="4"/>
  <c r="E124" i="4"/>
  <c r="D124" i="4"/>
  <c r="C124" i="4"/>
  <c r="F123" i="4"/>
  <c r="E123" i="4"/>
  <c r="D123" i="4"/>
  <c r="C123" i="4"/>
  <c r="F122" i="4"/>
  <c r="E122" i="4"/>
  <c r="D122" i="4"/>
  <c r="C122" i="4"/>
  <c r="F121" i="4"/>
  <c r="E121" i="4"/>
  <c r="D121" i="4"/>
  <c r="C121" i="4"/>
  <c r="F120" i="4"/>
  <c r="E120" i="4"/>
  <c r="D120" i="4"/>
  <c r="C120" i="4"/>
  <c r="F119" i="4"/>
  <c r="E119" i="4"/>
  <c r="D119" i="4"/>
  <c r="C119" i="4"/>
  <c r="F118" i="4"/>
  <c r="E118" i="4"/>
  <c r="D118" i="4"/>
  <c r="C118" i="4"/>
  <c r="F117" i="4"/>
  <c r="E117" i="4"/>
  <c r="D117" i="4"/>
  <c r="C117" i="4"/>
  <c r="F116" i="4"/>
  <c r="E116" i="4"/>
  <c r="D116" i="4"/>
  <c r="C116" i="4"/>
  <c r="F115" i="4"/>
  <c r="E115" i="4"/>
  <c r="D115" i="4"/>
  <c r="C115" i="4"/>
  <c r="F114" i="4"/>
  <c r="E114" i="4"/>
  <c r="D114" i="4"/>
  <c r="C114" i="4"/>
  <c r="F113" i="4"/>
  <c r="E113" i="4"/>
  <c r="D113" i="4"/>
  <c r="C113" i="4"/>
  <c r="F112" i="4"/>
  <c r="E112" i="4"/>
  <c r="D112" i="4"/>
  <c r="C112" i="4"/>
  <c r="F111" i="4"/>
  <c r="E111" i="4"/>
  <c r="D111" i="4"/>
  <c r="C111" i="4"/>
  <c r="F110" i="4"/>
  <c r="E110" i="4"/>
  <c r="D110" i="4"/>
  <c r="C110" i="4"/>
  <c r="F109" i="4"/>
  <c r="E109" i="4"/>
  <c r="D109" i="4"/>
  <c r="C109" i="4"/>
  <c r="F108" i="4"/>
  <c r="E108" i="4"/>
  <c r="D108" i="4"/>
  <c r="C108" i="4"/>
  <c r="F107" i="4"/>
  <c r="E107" i="4"/>
  <c r="D107" i="4"/>
  <c r="C107" i="4"/>
  <c r="F106" i="4"/>
  <c r="E106" i="4"/>
  <c r="D106" i="4"/>
  <c r="C106" i="4"/>
  <c r="F105" i="4"/>
  <c r="E105" i="4"/>
  <c r="D105" i="4"/>
  <c r="C105" i="4"/>
  <c r="F104" i="4"/>
  <c r="E104" i="4"/>
  <c r="D104" i="4"/>
  <c r="C104" i="4"/>
  <c r="F103" i="4"/>
  <c r="E103" i="4"/>
  <c r="D103" i="4"/>
  <c r="C103" i="4"/>
  <c r="F102" i="4"/>
  <c r="E102" i="4"/>
  <c r="D102" i="4"/>
  <c r="C102" i="4"/>
  <c r="F101" i="4"/>
  <c r="E101" i="4"/>
  <c r="D101" i="4"/>
  <c r="C101" i="4"/>
  <c r="F100" i="4"/>
  <c r="E100" i="4"/>
  <c r="D100" i="4"/>
  <c r="C100" i="4"/>
  <c r="F99" i="4"/>
  <c r="E99" i="4"/>
  <c r="D99" i="4"/>
  <c r="C99" i="4"/>
  <c r="F98" i="4"/>
  <c r="E98" i="4"/>
  <c r="D98" i="4"/>
  <c r="C98" i="4"/>
  <c r="F97" i="4"/>
  <c r="E97" i="4"/>
  <c r="D97" i="4"/>
  <c r="C97" i="4"/>
  <c r="F96" i="4"/>
  <c r="E96" i="4"/>
  <c r="D96" i="4"/>
  <c r="C96" i="4"/>
  <c r="F95" i="4"/>
  <c r="E95" i="4"/>
  <c r="D95" i="4"/>
  <c r="C95" i="4"/>
  <c r="F94" i="4"/>
  <c r="E94" i="4"/>
  <c r="D94" i="4"/>
  <c r="C94" i="4"/>
  <c r="F93" i="4"/>
  <c r="E93" i="4"/>
  <c r="D93" i="4"/>
  <c r="C93" i="4"/>
  <c r="F92" i="4"/>
  <c r="E92" i="4"/>
  <c r="D92" i="4"/>
  <c r="C92" i="4"/>
  <c r="F91" i="4"/>
  <c r="E91" i="4"/>
  <c r="D91" i="4"/>
  <c r="C91" i="4"/>
  <c r="F90" i="4"/>
  <c r="E90" i="4"/>
  <c r="D90" i="4"/>
  <c r="C90" i="4"/>
  <c r="F89" i="4"/>
  <c r="E89" i="4"/>
  <c r="D89" i="4"/>
  <c r="C89" i="4"/>
  <c r="F88" i="4"/>
  <c r="E88" i="4"/>
  <c r="D88" i="4"/>
  <c r="C88" i="4"/>
  <c r="F87" i="4"/>
  <c r="E87" i="4"/>
  <c r="D87" i="4"/>
  <c r="C87" i="4"/>
  <c r="F86" i="4"/>
  <c r="E86" i="4"/>
  <c r="D86" i="4"/>
  <c r="C86" i="4"/>
  <c r="F85" i="4"/>
  <c r="E85" i="4"/>
  <c r="D85" i="4"/>
  <c r="C85" i="4"/>
  <c r="F84" i="4"/>
  <c r="E84" i="4"/>
  <c r="D84" i="4"/>
  <c r="C84" i="4"/>
  <c r="F83" i="4"/>
  <c r="E83" i="4"/>
  <c r="D83" i="4"/>
  <c r="C83" i="4"/>
  <c r="F82" i="4"/>
  <c r="E82" i="4"/>
  <c r="D82" i="4"/>
  <c r="C82" i="4"/>
  <c r="F81" i="4"/>
  <c r="E81" i="4"/>
  <c r="D81" i="4"/>
  <c r="C81" i="4"/>
  <c r="F80" i="4"/>
  <c r="E80" i="4"/>
  <c r="D80" i="4"/>
  <c r="C80" i="4"/>
  <c r="F79" i="4"/>
  <c r="E79" i="4"/>
  <c r="D79" i="4"/>
  <c r="C79" i="4"/>
  <c r="F78" i="4"/>
  <c r="E78" i="4"/>
  <c r="D78" i="4"/>
  <c r="C78" i="4"/>
  <c r="F77" i="4"/>
  <c r="E77" i="4"/>
  <c r="D77" i="4"/>
  <c r="C77" i="4"/>
  <c r="F76" i="4"/>
  <c r="E76" i="4"/>
  <c r="D76" i="4"/>
  <c r="C76" i="4"/>
  <c r="F75" i="4"/>
  <c r="E75" i="4"/>
  <c r="D75" i="4"/>
  <c r="C75" i="4"/>
  <c r="F74" i="4"/>
  <c r="E74" i="4"/>
  <c r="D74" i="4"/>
  <c r="C74" i="4"/>
  <c r="F73" i="4"/>
  <c r="E73" i="4"/>
  <c r="D73" i="4"/>
  <c r="C73" i="4"/>
  <c r="F72" i="4"/>
  <c r="E72" i="4"/>
  <c r="D72" i="4"/>
  <c r="C72" i="4"/>
  <c r="F71" i="4"/>
  <c r="E71" i="4"/>
  <c r="D71" i="4"/>
  <c r="C71" i="4"/>
  <c r="F70" i="4"/>
  <c r="E70" i="4"/>
  <c r="D70" i="4"/>
  <c r="C70" i="4"/>
  <c r="F69" i="4"/>
  <c r="E69" i="4"/>
  <c r="D69" i="4"/>
  <c r="C69" i="4"/>
  <c r="F68" i="4"/>
  <c r="E68" i="4"/>
  <c r="D68" i="4"/>
  <c r="C68" i="4"/>
  <c r="F67" i="4"/>
  <c r="E67" i="4"/>
  <c r="D67" i="4"/>
  <c r="C67" i="4"/>
  <c r="F66" i="4"/>
  <c r="E66" i="4"/>
  <c r="D66" i="4"/>
  <c r="C66" i="4"/>
  <c r="F65" i="4"/>
  <c r="E65" i="4"/>
  <c r="D65" i="4"/>
  <c r="C65" i="4"/>
  <c r="F64" i="4"/>
  <c r="E64" i="4"/>
  <c r="D64" i="4"/>
  <c r="C64" i="4"/>
  <c r="F63" i="4"/>
  <c r="E63" i="4"/>
  <c r="D63" i="4"/>
  <c r="C63" i="4"/>
  <c r="F62" i="4"/>
  <c r="E62" i="4"/>
  <c r="D62" i="4"/>
  <c r="C62" i="4"/>
  <c r="F61" i="4"/>
  <c r="E61" i="4"/>
  <c r="D61" i="4"/>
  <c r="C61" i="4"/>
  <c r="F60" i="4"/>
  <c r="E60" i="4"/>
  <c r="D60" i="4"/>
  <c r="C60" i="4"/>
  <c r="F59" i="4"/>
  <c r="E59" i="4"/>
  <c r="D59" i="4"/>
  <c r="C59" i="4"/>
  <c r="F58" i="4"/>
  <c r="E58" i="4"/>
  <c r="D58" i="4"/>
  <c r="C58" i="4"/>
  <c r="F57" i="4"/>
  <c r="E57" i="4"/>
  <c r="D57" i="4"/>
  <c r="C57" i="4"/>
  <c r="F56" i="4"/>
  <c r="E56" i="4"/>
  <c r="D56" i="4"/>
  <c r="C56" i="4"/>
  <c r="F55" i="4"/>
  <c r="E55" i="4"/>
  <c r="D55" i="4"/>
  <c r="C55" i="4"/>
  <c r="F54" i="4"/>
  <c r="E54" i="4"/>
  <c r="D54" i="4"/>
  <c r="C54" i="4"/>
  <c r="F53" i="4"/>
  <c r="E53" i="4"/>
  <c r="D53" i="4"/>
  <c r="C53" i="4"/>
  <c r="F52" i="4"/>
  <c r="E52" i="4"/>
  <c r="D52" i="4"/>
  <c r="C52" i="4"/>
  <c r="F51" i="4"/>
  <c r="E51" i="4"/>
  <c r="D51" i="4"/>
  <c r="C51" i="4"/>
  <c r="F50" i="4"/>
  <c r="E50" i="4"/>
  <c r="D50" i="4"/>
  <c r="C50" i="4"/>
  <c r="F49" i="4"/>
  <c r="E49" i="4"/>
  <c r="D49" i="4"/>
  <c r="C49" i="4"/>
  <c r="F48" i="4"/>
  <c r="E48" i="4"/>
  <c r="D48" i="4"/>
  <c r="C48" i="4"/>
  <c r="F47" i="4"/>
  <c r="E47" i="4"/>
  <c r="D47" i="4"/>
  <c r="C47" i="4"/>
  <c r="F46" i="4"/>
  <c r="E46" i="4"/>
  <c r="D46" i="4"/>
  <c r="C46" i="4"/>
  <c r="F45" i="4"/>
  <c r="E45" i="4"/>
  <c r="D45" i="4"/>
  <c r="C45" i="4"/>
  <c r="F44" i="4"/>
  <c r="E44" i="4"/>
  <c r="D44" i="4"/>
  <c r="C44" i="4"/>
  <c r="F43" i="4"/>
  <c r="E43" i="4"/>
  <c r="D43" i="4"/>
  <c r="C43" i="4"/>
  <c r="F42" i="4"/>
  <c r="E42" i="4"/>
  <c r="D42" i="4"/>
  <c r="C42" i="4"/>
  <c r="F41" i="4"/>
  <c r="E41" i="4"/>
  <c r="D41" i="4"/>
  <c r="C41" i="4"/>
  <c r="F40" i="4"/>
  <c r="E40" i="4"/>
  <c r="D40" i="4"/>
  <c r="C40" i="4"/>
  <c r="F39" i="4"/>
  <c r="E39" i="4"/>
  <c r="D39" i="4"/>
  <c r="C39" i="4"/>
  <c r="F38" i="4"/>
  <c r="E38" i="4"/>
  <c r="D38" i="4"/>
  <c r="C38" i="4"/>
  <c r="F37" i="4"/>
  <c r="E37" i="4"/>
  <c r="D37" i="4"/>
  <c r="C37" i="4"/>
  <c r="F36" i="4"/>
  <c r="E36" i="4"/>
  <c r="D36" i="4"/>
  <c r="C36" i="4"/>
  <c r="F35" i="4"/>
  <c r="E35" i="4"/>
  <c r="D35" i="4"/>
  <c r="C35" i="4"/>
  <c r="F34" i="4"/>
  <c r="E34" i="4"/>
  <c r="D34" i="4"/>
  <c r="C34" i="4"/>
  <c r="F33" i="4"/>
  <c r="E33" i="4"/>
  <c r="D33" i="4"/>
  <c r="C33" i="4"/>
  <c r="F32" i="4"/>
  <c r="E32" i="4"/>
  <c r="D32" i="4"/>
  <c r="C32" i="4"/>
  <c r="F31" i="4"/>
  <c r="E31" i="4"/>
  <c r="D31" i="4"/>
  <c r="C31" i="4"/>
  <c r="F30" i="4"/>
  <c r="E30" i="4"/>
  <c r="D30" i="4"/>
  <c r="C30" i="4"/>
  <c r="F29" i="4"/>
  <c r="E29" i="4"/>
  <c r="D29" i="4"/>
  <c r="C29" i="4"/>
  <c r="F28" i="4"/>
  <c r="E28" i="4"/>
  <c r="D28" i="4"/>
  <c r="C28" i="4"/>
  <c r="F27" i="4"/>
  <c r="E27" i="4"/>
  <c r="D27" i="4"/>
  <c r="C27" i="4"/>
  <c r="F26" i="4"/>
  <c r="E26" i="4"/>
  <c r="D26" i="4"/>
  <c r="C26" i="4"/>
  <c r="F25" i="4"/>
  <c r="E25" i="4"/>
  <c r="D25" i="4"/>
  <c r="C25" i="4"/>
  <c r="F24" i="4"/>
  <c r="E24" i="4"/>
  <c r="D24" i="4"/>
  <c r="C24" i="4"/>
  <c r="F23" i="4"/>
  <c r="E23" i="4"/>
  <c r="D23" i="4"/>
  <c r="C23" i="4"/>
  <c r="H102" i="4" l="1"/>
  <c r="J102" i="4" s="1"/>
  <c r="H28" i="4"/>
  <c r="J28" i="4" s="1"/>
  <c r="H32" i="4"/>
  <c r="J32" i="4" s="1"/>
  <c r="H36" i="4"/>
  <c r="J36" i="4" s="1"/>
  <c r="H44" i="4"/>
  <c r="J44" i="4" s="1"/>
  <c r="H48" i="4"/>
  <c r="J48" i="4" s="1"/>
  <c r="H146" i="4"/>
  <c r="J146" i="4" s="1"/>
  <c r="H150" i="4"/>
  <c r="J150" i="4" s="1"/>
  <c r="H166" i="4"/>
  <c r="J166" i="4" s="1"/>
  <c r="H77" i="4"/>
  <c r="J77" i="4" s="1"/>
  <c r="H101" i="4"/>
  <c r="J101" i="4" s="1"/>
  <c r="H104" i="4"/>
  <c r="J104" i="4" s="1"/>
  <c r="H108" i="4"/>
  <c r="J108" i="4" s="1"/>
  <c r="H110" i="4"/>
  <c r="J110" i="4" s="1"/>
  <c r="H112" i="4"/>
  <c r="J112" i="4" s="1"/>
  <c r="H116" i="4"/>
  <c r="J116" i="4" s="1"/>
  <c r="H134" i="4"/>
  <c r="J134" i="4" s="1"/>
  <c r="H136" i="4"/>
  <c r="J136" i="4" s="1"/>
  <c r="H140" i="4"/>
  <c r="J140" i="4" s="1"/>
  <c r="H144" i="4"/>
  <c r="J144" i="4" s="1"/>
  <c r="H148" i="4"/>
  <c r="J148" i="4" s="1"/>
  <c r="H50" i="4"/>
  <c r="J50" i="4" s="1"/>
  <c r="H64" i="4"/>
  <c r="J64" i="4" s="1"/>
  <c r="H66" i="4"/>
  <c r="J66" i="4" s="1"/>
  <c r="H70" i="4"/>
  <c r="J70" i="4" s="1"/>
  <c r="H94" i="4"/>
  <c r="J94" i="4" s="1"/>
  <c r="H109" i="4"/>
  <c r="J109" i="4" s="1"/>
  <c r="H133" i="4"/>
  <c r="J133" i="4" s="1"/>
  <c r="H142" i="4"/>
  <c r="J142" i="4" s="1"/>
  <c r="H178" i="4"/>
  <c r="J178" i="4" s="1"/>
  <c r="H182" i="4"/>
  <c r="J182" i="4" s="1"/>
  <c r="H83" i="4"/>
  <c r="J83" i="4" s="1"/>
  <c r="H86" i="4"/>
  <c r="J86" i="4" s="1"/>
  <c r="H91" i="4"/>
  <c r="J91" i="4" s="1"/>
  <c r="H126" i="4"/>
  <c r="J126" i="4" s="1"/>
  <c r="H141" i="4"/>
  <c r="J141" i="4" s="1"/>
  <c r="H165" i="4"/>
  <c r="J165" i="4" s="1"/>
  <c r="H167" i="4"/>
  <c r="J167" i="4" s="1"/>
  <c r="H168" i="4"/>
  <c r="J168" i="4" s="1"/>
  <c r="H172" i="4"/>
  <c r="J172" i="4" s="1"/>
  <c r="H174" i="4"/>
  <c r="J174" i="4" s="1"/>
  <c r="H176" i="4"/>
  <c r="J176" i="4" s="1"/>
  <c r="H188" i="4"/>
  <c r="J188" i="4" s="1"/>
  <c r="H69" i="4"/>
  <c r="J69" i="4" s="1"/>
  <c r="H72" i="4"/>
  <c r="J72" i="4" s="1"/>
  <c r="H78" i="4"/>
  <c r="J78" i="4" s="1"/>
  <c r="H80" i="4"/>
  <c r="J80" i="4" s="1"/>
  <c r="H114" i="4"/>
  <c r="J114" i="4" s="1"/>
  <c r="H118" i="4"/>
  <c r="J118" i="4" s="1"/>
  <c r="H158" i="4"/>
  <c r="J158" i="4" s="1"/>
  <c r="H173" i="4"/>
  <c r="J173" i="4" s="1"/>
  <c r="H24" i="4"/>
  <c r="J24" i="4" s="1"/>
  <c r="H90" i="4"/>
  <c r="J90" i="4" s="1"/>
  <c r="H122" i="4"/>
  <c r="J122" i="4" s="1"/>
  <c r="H154" i="4"/>
  <c r="J154" i="4" s="1"/>
  <c r="H180" i="4"/>
  <c r="J180" i="4" s="1"/>
  <c r="H186" i="4"/>
  <c r="J186" i="4" s="1"/>
  <c r="H37" i="4"/>
  <c r="J37" i="4" s="1"/>
  <c r="H39" i="4"/>
  <c r="J39" i="4" s="1"/>
  <c r="H40" i="4"/>
  <c r="J40" i="4" s="1"/>
  <c r="H52" i="4"/>
  <c r="J52" i="4" s="1"/>
  <c r="H56" i="4"/>
  <c r="J56" i="4" s="1"/>
  <c r="H60" i="4"/>
  <c r="J60" i="4" s="1"/>
  <c r="H76" i="4"/>
  <c r="J76" i="4" s="1"/>
  <c r="H85" i="4"/>
  <c r="J85" i="4" s="1"/>
  <c r="H88" i="4"/>
  <c r="J88" i="4" s="1"/>
  <c r="H92" i="4"/>
  <c r="J92" i="4" s="1"/>
  <c r="H98" i="4"/>
  <c r="J98" i="4" s="1"/>
  <c r="H117" i="4"/>
  <c r="J117" i="4" s="1"/>
  <c r="H120" i="4"/>
  <c r="J120" i="4" s="1"/>
  <c r="H124" i="4"/>
  <c r="J124" i="4" s="1"/>
  <c r="H130" i="4"/>
  <c r="J130" i="4" s="1"/>
  <c r="H138" i="4"/>
  <c r="J138" i="4" s="1"/>
  <c r="H149" i="4"/>
  <c r="J149" i="4" s="1"/>
  <c r="H152" i="4"/>
  <c r="J152" i="4" s="1"/>
  <c r="H156" i="4"/>
  <c r="J156" i="4" s="1"/>
  <c r="H162" i="4"/>
  <c r="J162" i="4" s="1"/>
  <c r="H181" i="4"/>
  <c r="J181" i="4" s="1"/>
  <c r="H184" i="4"/>
  <c r="J184" i="4" s="1"/>
  <c r="H34" i="4"/>
  <c r="J34" i="4" s="1"/>
  <c r="H53" i="4"/>
  <c r="J53" i="4" s="1"/>
  <c r="H55" i="4"/>
  <c r="J55" i="4" s="1"/>
  <c r="H68" i="4"/>
  <c r="J68" i="4" s="1"/>
  <c r="H74" i="4"/>
  <c r="J74" i="4" s="1"/>
  <c r="I36" i="3" s="1"/>
  <c r="L36" i="3" s="1"/>
  <c r="H75" i="4"/>
  <c r="J75" i="4" s="1"/>
  <c r="H82" i="4"/>
  <c r="J82" i="4" s="1"/>
  <c r="H84" i="4"/>
  <c r="J84" i="4" s="1"/>
  <c r="H93" i="4"/>
  <c r="J93" i="4" s="1"/>
  <c r="H96" i="4"/>
  <c r="J96" i="4" s="1"/>
  <c r="H100" i="4"/>
  <c r="J100" i="4" s="1"/>
  <c r="H106" i="4"/>
  <c r="J106" i="4" s="1"/>
  <c r="H125" i="4"/>
  <c r="J125" i="4" s="1"/>
  <c r="H128" i="4"/>
  <c r="J128" i="4" s="1"/>
  <c r="H132" i="4"/>
  <c r="J132" i="4" s="1"/>
  <c r="H157" i="4"/>
  <c r="J157" i="4" s="1"/>
  <c r="H160" i="4"/>
  <c r="J160" i="4" s="1"/>
  <c r="H164" i="4"/>
  <c r="J164" i="4" s="1"/>
  <c r="H170" i="4"/>
  <c r="J170" i="4" s="1"/>
  <c r="H189" i="4"/>
  <c r="J189" i="4" s="1"/>
  <c r="H25" i="4"/>
  <c r="J25" i="4" s="1"/>
  <c r="H27" i="4"/>
  <c r="J27" i="4" s="1"/>
  <c r="H41" i="4"/>
  <c r="J41" i="4" s="1"/>
  <c r="H43" i="4"/>
  <c r="J43" i="4" s="1"/>
  <c r="H57" i="4"/>
  <c r="J57" i="4" s="1"/>
  <c r="H59" i="4"/>
  <c r="J59" i="4" s="1"/>
  <c r="H99" i="4"/>
  <c r="J99" i="4" s="1"/>
  <c r="H107" i="4"/>
  <c r="J107" i="4" s="1"/>
  <c r="H115" i="4"/>
  <c r="J115" i="4" s="1"/>
  <c r="H123" i="4"/>
  <c r="J123" i="4" s="1"/>
  <c r="H131" i="4"/>
  <c r="J131" i="4" s="1"/>
  <c r="H139" i="4"/>
  <c r="J139" i="4" s="1"/>
  <c r="H147" i="4"/>
  <c r="J147" i="4" s="1"/>
  <c r="H155" i="4"/>
  <c r="J155" i="4" s="1"/>
  <c r="H163" i="4"/>
  <c r="J163" i="4" s="1"/>
  <c r="H171" i="4"/>
  <c r="J171" i="4" s="1"/>
  <c r="H179" i="4"/>
  <c r="J179" i="4" s="1"/>
  <c r="H187" i="4"/>
  <c r="J187" i="4" s="1"/>
  <c r="H26" i="4"/>
  <c r="J26" i="4" s="1"/>
  <c r="H29" i="4"/>
  <c r="J29" i="4" s="1"/>
  <c r="H31" i="4"/>
  <c r="J31" i="4" s="1"/>
  <c r="H42" i="4"/>
  <c r="J42" i="4" s="1"/>
  <c r="H45" i="4"/>
  <c r="J45" i="4" s="1"/>
  <c r="H47" i="4"/>
  <c r="J47" i="4" s="1"/>
  <c r="H58" i="4"/>
  <c r="J58" i="4" s="1"/>
  <c r="H61" i="4"/>
  <c r="J61" i="4" s="1"/>
  <c r="H63" i="4"/>
  <c r="J63" i="4" s="1"/>
  <c r="H73" i="4"/>
  <c r="J73" i="4" s="1"/>
  <c r="H81" i="4"/>
  <c r="J81" i="4" s="1"/>
  <c r="H89" i="4"/>
  <c r="J89" i="4" s="1"/>
  <c r="H97" i="4"/>
  <c r="J97" i="4" s="1"/>
  <c r="H105" i="4"/>
  <c r="J105" i="4" s="1"/>
  <c r="H113" i="4"/>
  <c r="J113" i="4" s="1"/>
  <c r="H121" i="4"/>
  <c r="J121" i="4" s="1"/>
  <c r="H129" i="4"/>
  <c r="J129" i="4" s="1"/>
  <c r="H137" i="4"/>
  <c r="J137" i="4" s="1"/>
  <c r="H145" i="4"/>
  <c r="J145" i="4" s="1"/>
  <c r="H153" i="4"/>
  <c r="J153" i="4" s="1"/>
  <c r="H161" i="4"/>
  <c r="J161" i="4" s="1"/>
  <c r="H169" i="4"/>
  <c r="J169" i="4" s="1"/>
  <c r="H177" i="4"/>
  <c r="J177" i="4" s="1"/>
  <c r="H185" i="4"/>
  <c r="J185" i="4" s="1"/>
  <c r="H23" i="4"/>
  <c r="J23" i="4" s="1"/>
  <c r="H33" i="4"/>
  <c r="J33" i="4" s="1"/>
  <c r="H35" i="4"/>
  <c r="J35" i="4" s="1"/>
  <c r="H49" i="4"/>
  <c r="J49" i="4" s="1"/>
  <c r="H51" i="4"/>
  <c r="J51" i="4" s="1"/>
  <c r="H62" i="4"/>
  <c r="J62" i="4" s="1"/>
  <c r="H65" i="4"/>
  <c r="J65" i="4" s="1"/>
  <c r="H67" i="4"/>
  <c r="J67" i="4" s="1"/>
  <c r="H71" i="4"/>
  <c r="J71" i="4" s="1"/>
  <c r="H79" i="4"/>
  <c r="J79" i="4" s="1"/>
  <c r="H87" i="4"/>
  <c r="J87" i="4" s="1"/>
  <c r="H95" i="4"/>
  <c r="J95" i="4" s="1"/>
  <c r="H103" i="4"/>
  <c r="J103" i="4" s="1"/>
  <c r="H111" i="4"/>
  <c r="J111" i="4" s="1"/>
  <c r="H119" i="4"/>
  <c r="J119" i="4" s="1"/>
  <c r="H127" i="4"/>
  <c r="J127" i="4" s="1"/>
  <c r="H135" i="4"/>
  <c r="J135" i="4" s="1"/>
  <c r="H143" i="4"/>
  <c r="J143" i="4" s="1"/>
  <c r="H151" i="4"/>
  <c r="J151" i="4" s="1"/>
  <c r="H159" i="4"/>
  <c r="J159" i="4" s="1"/>
  <c r="H175" i="4"/>
  <c r="J175" i="4" s="1"/>
  <c r="H183" i="4"/>
  <c r="J183" i="4" s="1"/>
  <c r="H30" i="4"/>
  <c r="J30" i="4" s="1"/>
  <c r="H38" i="4"/>
  <c r="J38" i="4" s="1"/>
  <c r="H46" i="4"/>
  <c r="J46" i="4" s="1"/>
  <c r="H54" i="4"/>
  <c r="J54" i="4" s="1"/>
  <c r="I34" i="3" l="1"/>
  <c r="L34" i="3" s="1"/>
  <c r="L39" i="3" s="1"/>
  <c r="N36" i="3" l="1"/>
  <c r="M34" i="3" l="1"/>
  <c r="N34" i="3"/>
  <c r="N39" i="3" l="1"/>
  <c r="I41" i="8" s="1"/>
  <c r="M14" i="8" l="1"/>
  <c r="L14" i="8"/>
  <c r="M12" i="8"/>
  <c r="L12" i="8"/>
  <c r="N14" i="8" l="1"/>
  <c r="N12" i="8"/>
  <c r="B196" i="4" l="1"/>
  <c r="B197" i="4" s="1"/>
  <c r="B198" i="4" s="1"/>
  <c r="B199" i="4" s="1"/>
  <c r="B200" i="4" s="1"/>
  <c r="B201" i="4" s="1"/>
  <c r="B202" i="4" s="1"/>
  <c r="B203" i="4" s="1"/>
  <c r="B204" i="4" s="1"/>
  <c r="B205" i="4" s="1"/>
  <c r="B206" i="4" s="1"/>
  <c r="B207" i="4" s="1"/>
  <c r="B208" i="4" l="1"/>
  <c r="B209" i="4" s="1"/>
  <c r="B210" i="4" s="1"/>
  <c r="B211" i="4" s="1"/>
  <c r="B212" i="4" s="1"/>
  <c r="B213" i="4" s="1"/>
  <c r="B214" i="4" s="1"/>
  <c r="B215" i="4" s="1"/>
  <c r="B216" i="4" s="1"/>
  <c r="B217" i="4" s="1"/>
  <c r="B218" i="4" s="1"/>
  <c r="B219" i="4" s="1"/>
  <c r="L65" i="3" l="1"/>
  <c r="N65" i="3" s="1"/>
  <c r="B220" i="4"/>
  <c r="B221" i="4" s="1"/>
  <c r="B222" i="4" s="1"/>
  <c r="B223" i="4" s="1"/>
  <c r="B224" i="4" s="1"/>
  <c r="B225" i="4" s="1"/>
  <c r="B226" i="4" s="1"/>
  <c r="B227" i="4" s="1"/>
  <c r="B228" i="4" s="1"/>
  <c r="B229" i="4" s="1"/>
  <c r="B230" i="4" s="1"/>
  <c r="B231" i="4" s="1"/>
  <c r="B232" i="4" s="1"/>
  <c r="B233" i="4" s="1"/>
  <c r="B234" i="4" s="1"/>
  <c r="B235" i="4" s="1"/>
  <c r="B236" i="4" s="1"/>
  <c r="B237" i="4" s="1"/>
  <c r="B238" i="4" s="1"/>
  <c r="B239" i="4" s="1"/>
  <c r="B240" i="4" s="1"/>
  <c r="M65" i="3" l="1"/>
  <c r="I31" i="8"/>
  <c r="L16" i="3"/>
  <c r="L56" i="3"/>
  <c r="N56" i="3" s="1"/>
  <c r="G5" i="3" l="1"/>
  <c r="I33" i="8" s="1"/>
  <c r="I21" i="8"/>
  <c r="N16" i="3"/>
  <c r="I37" i="8" s="1"/>
  <c r="O16" i="3"/>
  <c r="I39" i="8" s="1"/>
  <c r="M16" i="3"/>
  <c r="I29" i="8"/>
  <c r="M56" i="3"/>
  <c r="I25" i="8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<sst xmlns="http://schemas.openxmlformats.org/spreadsheetml/2006/main" count="436" uniqueCount="352">
  <si>
    <t>Částka za mobilitu</t>
  </si>
  <si>
    <t>1.</t>
  </si>
  <si>
    <t>2.</t>
  </si>
  <si>
    <t>Celkem</t>
  </si>
  <si>
    <t>Angola</t>
  </si>
  <si>
    <t>Barbados</t>
  </si>
  <si>
    <t>Belize</t>
  </si>
  <si>
    <t>Benin</t>
  </si>
  <si>
    <t>Botswana</t>
  </si>
  <si>
    <t>Burkina Faso</t>
  </si>
  <si>
    <t>Burundi</t>
  </si>
  <si>
    <t>Egypt</t>
  </si>
  <si>
    <t>Eritrea</t>
  </si>
  <si>
    <t>Gabon</t>
  </si>
  <si>
    <t>Ghana</t>
  </si>
  <si>
    <t>Guatemala</t>
  </si>
  <si>
    <t>Guinea</t>
  </si>
  <si>
    <t>Guinea-Bissau</t>
  </si>
  <si>
    <t>Guyana</t>
  </si>
  <si>
    <t>Haiti</t>
  </si>
  <si>
    <t>Honduras</t>
  </si>
  <si>
    <t>Chile</t>
  </si>
  <si>
    <t>Laos</t>
  </si>
  <si>
    <t>Lesotho</t>
  </si>
  <si>
    <t>Malawi</t>
  </si>
  <si>
    <t>Mali</t>
  </si>
  <si>
    <t>Myanmar</t>
  </si>
  <si>
    <t>Niger</t>
  </si>
  <si>
    <t>Panama</t>
  </si>
  <si>
    <t>Paraguay</t>
  </si>
  <si>
    <t>Peru</t>
  </si>
  <si>
    <t>Rwanda</t>
  </si>
  <si>
    <t>Samoa</t>
  </si>
  <si>
    <t>Senegal</t>
  </si>
  <si>
    <t>Sierra Leone</t>
  </si>
  <si>
    <t>Togo</t>
  </si>
  <si>
    <t>Tonga</t>
  </si>
  <si>
    <t>Uganda</t>
  </si>
  <si>
    <t>Uruguay</t>
  </si>
  <si>
    <t>Vanuatu</t>
  </si>
  <si>
    <t>Venezuela</t>
  </si>
  <si>
    <t>Zimbabwe</t>
  </si>
  <si>
    <t>za celou dobu trvání mobility</t>
  </si>
  <si>
    <t>Počet měsíců mobility</t>
  </si>
  <si>
    <t>Úvazek</t>
  </si>
  <si>
    <t>Indikátor</t>
  </si>
  <si>
    <t>Indikátory</t>
  </si>
  <si>
    <t>zpět na úvodní stránku</t>
  </si>
  <si>
    <t>leden</t>
  </si>
  <si>
    <t>1720 hodin - určená délka roku</t>
  </si>
  <si>
    <t>březen</t>
  </si>
  <si>
    <t>únor</t>
  </si>
  <si>
    <t>červen</t>
  </si>
  <si>
    <t>červenec</t>
  </si>
  <si>
    <t>duben</t>
  </si>
  <si>
    <t>květen</t>
  </si>
  <si>
    <t>listopad</t>
  </si>
  <si>
    <t>srpen</t>
  </si>
  <si>
    <t>prosinec</t>
  </si>
  <si>
    <t>září</t>
  </si>
  <si>
    <t>říjen</t>
  </si>
  <si>
    <t>měsíc</t>
  </si>
  <si>
    <t>rok</t>
  </si>
  <si>
    <t>hodnota</t>
  </si>
  <si>
    <t>pomocné výpočty (bude schováno)</t>
  </si>
  <si>
    <t>List "Úvod"</t>
  </si>
  <si>
    <t>Odpracované hodiny/druh nepřítomnosti</t>
  </si>
  <si>
    <t>Dovolená</t>
  </si>
  <si>
    <t>Pracovní neschopnost do 14 dní (včetně)</t>
  </si>
  <si>
    <t>Pracovní neschopnost nad 14 dní</t>
  </si>
  <si>
    <t>Ošetřování člena rodiny</t>
  </si>
  <si>
    <t>ANO</t>
  </si>
  <si>
    <t>NE</t>
  </si>
  <si>
    <t>POSTUP PRO VYPLNĚNÍ A POUŽÍVÁNÍ JEDNOTLIVÝCH LISTŮ</t>
  </si>
  <si>
    <t>Odpracované hodiny (tj. hodiny v nichž zaměstnanec přímo vykonával pro zaměstnavatele činnosti dle pracovněprávního vztahu)</t>
  </si>
  <si>
    <t>Vykazuje se jako produktivní hodina?</t>
  </si>
  <si>
    <t xml:space="preserve">Destination correction coefficient value </t>
  </si>
  <si>
    <t>Calculating the amount per day - outgoings</t>
  </si>
  <si>
    <t>Ammount per day</t>
  </si>
  <si>
    <t>0,480 – 0,799</t>
  </si>
  <si>
    <t>4364 CZK x 0,75</t>
  </si>
  <si>
    <t>3273 CZK</t>
  </si>
  <si>
    <t>1</t>
  </si>
  <si>
    <t>0,8 – 0,999</t>
  </si>
  <si>
    <t>4364 CZK x 0,875</t>
  </si>
  <si>
    <t>3818 CZK</t>
  </si>
  <si>
    <t>2</t>
  </si>
  <si>
    <t>1,0 – 1,520</t>
  </si>
  <si>
    <t>4364 CZK</t>
  </si>
  <si>
    <t>3</t>
  </si>
  <si>
    <t>Destination</t>
  </si>
  <si>
    <t>Destination correction coefficient value  ((MSCA 2018–2020))</t>
  </si>
  <si>
    <t>CHECK</t>
  </si>
  <si>
    <t>Skupina</t>
  </si>
  <si>
    <t>vyberte ze seznamu</t>
  </si>
  <si>
    <t>Cena jednotky mobility</t>
  </si>
  <si>
    <t>Nepřítomnost bez mzdy/platu, resp. náhrady mzdy/platu (např. neplacené volno)</t>
  </si>
  <si>
    <t>Státní svátek neodpracovaný</t>
  </si>
  <si>
    <t>Státní svátek odpracovaný</t>
  </si>
  <si>
    <t>Překážka v práci, za níž náleží zaměstnanci mzda/plat, popř. náhrada mzdy/platu hrazená zaměstnavatelem</t>
  </si>
  <si>
    <t>Výjezd do země</t>
  </si>
  <si>
    <t>Poznámka</t>
  </si>
  <si>
    <t>Včetně benefitů sjednaných v pracovní/kolektivní smlouvě (např. sick day), které se považují za výkon práce a započítávají se do plnění jednotky.</t>
  </si>
  <si>
    <t>V případě, že zaměstnavatel nařídí zaměstnanci práci ve svátek (V souladu s § 91 odst. 4 zákona č. 262/2006 Sb., zákoníku práce, ve znění pozdějších předpisů), je možné zahrnout hodiny práce ve svátek do produktivních hodin, a to bez ohledu na to, zda zaměstnanec čerpá za práci ve svátek náhradní volno či se dohodl se zaměstnavatelem na poskytnutí příplatku k dosažené mzdě (v souladu s § 115 odst. 1 a 2 zákonu č. 262/2006 Sb., zákoníku práce, ve znění pozdějších předpisů).</t>
  </si>
  <si>
    <t>-</t>
  </si>
  <si>
    <t>Albánie</t>
  </si>
  <si>
    <t>Alžírsko</t>
  </si>
  <si>
    <t>Argentina</t>
  </si>
  <si>
    <t>Arménie</t>
  </si>
  <si>
    <t>Austrálie</t>
  </si>
  <si>
    <t>Ázerbájdžán</t>
  </si>
  <si>
    <t>Bangladéš</t>
  </si>
  <si>
    <t>Belgie</t>
  </si>
  <si>
    <t>Bělorusko</t>
  </si>
  <si>
    <t>Bermudy</t>
  </si>
  <si>
    <t>Bolívie</t>
  </si>
  <si>
    <t>Bosna a Hercegovina</t>
  </si>
  <si>
    <t>Brazílie</t>
  </si>
  <si>
    <t>Bulharsko</t>
  </si>
  <si>
    <t>Čad</t>
  </si>
  <si>
    <t>Černá Hora</t>
  </si>
  <si>
    <t>Česká republika</t>
  </si>
  <si>
    <t>Čína</t>
  </si>
  <si>
    <t>Dánsko</t>
  </si>
  <si>
    <t>Demokratická republika Kongo</t>
  </si>
  <si>
    <t>Dominikánská republika</t>
  </si>
  <si>
    <t>Džibutsko</t>
  </si>
  <si>
    <t>Ekvádor</t>
  </si>
  <si>
    <t>Estonsko</t>
  </si>
  <si>
    <t>Etiopie</t>
  </si>
  <si>
    <t>Faerské ostrovy</t>
  </si>
  <si>
    <t>Fidži</t>
  </si>
  <si>
    <t>Filipíny</t>
  </si>
  <si>
    <t>Finsko</t>
  </si>
  <si>
    <t>Francie</t>
  </si>
  <si>
    <t>Gambie</t>
  </si>
  <si>
    <t>Gruzie</t>
  </si>
  <si>
    <t>Hongkong</t>
  </si>
  <si>
    <t>Chorvatsko</t>
  </si>
  <si>
    <t>Indie</t>
  </si>
  <si>
    <t>Indonésie</t>
  </si>
  <si>
    <t>Irsko</t>
  </si>
  <si>
    <t>Island</t>
  </si>
  <si>
    <t>Itálie</t>
  </si>
  <si>
    <t>Izrael</t>
  </si>
  <si>
    <t>Jamajka</t>
  </si>
  <si>
    <t>Japonsko</t>
  </si>
  <si>
    <t>Jemen</t>
  </si>
  <si>
    <t>Jihoafrická republika</t>
  </si>
  <si>
    <t>Jižní Korea</t>
  </si>
  <si>
    <t>Jordánsko</t>
  </si>
  <si>
    <t>Kambodža</t>
  </si>
  <si>
    <t>Kamerun</t>
  </si>
  <si>
    <t>Kanada</t>
  </si>
  <si>
    <t>Kapverdy</t>
  </si>
  <si>
    <t>Kazachstán</t>
  </si>
  <si>
    <t>Keňa</t>
  </si>
  <si>
    <t>Kolumbie</t>
  </si>
  <si>
    <t>Komory</t>
  </si>
  <si>
    <t>Kongo</t>
  </si>
  <si>
    <t>Kosovská republika</t>
  </si>
  <si>
    <t>Kostarika</t>
  </si>
  <si>
    <t>Kuba</t>
  </si>
  <si>
    <t>Kypr</t>
  </si>
  <si>
    <t>Kyrgyzstán</t>
  </si>
  <si>
    <t>Libanon</t>
  </si>
  <si>
    <t>Libérie</t>
  </si>
  <si>
    <t>Libye</t>
  </si>
  <si>
    <t>Lichtenštejnsko</t>
  </si>
  <si>
    <t>Litva</t>
  </si>
  <si>
    <t>Lotyšsko</t>
  </si>
  <si>
    <t>Lucembursko</t>
  </si>
  <si>
    <t>Madagaskar</t>
  </si>
  <si>
    <t>Maďarsko</t>
  </si>
  <si>
    <t>Makedonie</t>
  </si>
  <si>
    <t>Malajsie</t>
  </si>
  <si>
    <t>Malta</t>
  </si>
  <si>
    <t>Maroko</t>
  </si>
  <si>
    <t>Mauricius</t>
  </si>
  <si>
    <t>Mauritánie</t>
  </si>
  <si>
    <t>Mexiko</t>
  </si>
  <si>
    <t>Moldavská republika</t>
  </si>
  <si>
    <t>Mosambik</t>
  </si>
  <si>
    <t>Namibie</t>
  </si>
  <si>
    <t>Německo</t>
  </si>
  <si>
    <t>Nepál</t>
  </si>
  <si>
    <t>Nigérie</t>
  </si>
  <si>
    <t>Nikaragua</t>
  </si>
  <si>
    <t>Nizozemsko</t>
  </si>
  <si>
    <t>Norsko</t>
  </si>
  <si>
    <t>Nová Kaledonie</t>
  </si>
  <si>
    <t>Nový Zéland</t>
  </si>
  <si>
    <t>Pákistán</t>
  </si>
  <si>
    <t>Palestinská autonomní území</t>
  </si>
  <si>
    <t>Papua-Nová Guinea</t>
  </si>
  <si>
    <t>Pobřeží slonoviny</t>
  </si>
  <si>
    <t>Polsko</t>
  </si>
  <si>
    <t>Portugalsko</t>
  </si>
  <si>
    <t>Rakousko</t>
  </si>
  <si>
    <t>Republika Srbsko</t>
  </si>
  <si>
    <t>Rumunsko</t>
  </si>
  <si>
    <t>Rusko</t>
  </si>
  <si>
    <t>Řecko</t>
  </si>
  <si>
    <t>Salvador</t>
  </si>
  <si>
    <t>Saúdská Arábie</t>
  </si>
  <si>
    <t>Singapur</t>
  </si>
  <si>
    <t>Slovensko</t>
  </si>
  <si>
    <t>Slovinsko</t>
  </si>
  <si>
    <t>Spojené arabské emiráty</t>
  </si>
  <si>
    <t>Srí Lanka</t>
  </si>
  <si>
    <t>Středoafrická republika</t>
  </si>
  <si>
    <t>Súdán</t>
  </si>
  <si>
    <t>Surinam</t>
  </si>
  <si>
    <t>Svazijsko</t>
  </si>
  <si>
    <t>Sýrie</t>
  </si>
  <si>
    <t>Šalamounovy ostrovy</t>
  </si>
  <si>
    <t>Španělsko</t>
  </si>
  <si>
    <t>Švédsko</t>
  </si>
  <si>
    <t>Švýcarsko</t>
  </si>
  <si>
    <t>Tádžikistán</t>
  </si>
  <si>
    <t>Tanzanie</t>
  </si>
  <si>
    <t>Thajsko</t>
  </si>
  <si>
    <t>Tchaj-wan</t>
  </si>
  <si>
    <t>Trinidad a Tobago</t>
  </si>
  <si>
    <t>Tunisko</t>
  </si>
  <si>
    <t>Turecko</t>
  </si>
  <si>
    <t>Turkmenistán</t>
  </si>
  <si>
    <t>Ukrajina</t>
  </si>
  <si>
    <t>USA</t>
  </si>
  <si>
    <t>Uzbekistán</t>
  </si>
  <si>
    <t>Velká Británie</t>
  </si>
  <si>
    <t>Vietnam</t>
  </si>
  <si>
    <t>Východní Timor</t>
  </si>
  <si>
    <t>Zambie</t>
  </si>
  <si>
    <t>Výjezdy</t>
  </si>
  <si>
    <t>Délka mobility (příjezdy)</t>
  </si>
  <si>
    <t>skupina zemí 1</t>
  </si>
  <si>
    <t>skupina zemí 2</t>
  </si>
  <si>
    <t>skupina zemí 3</t>
  </si>
  <si>
    <t>Návratový grant - hlavní řešitel</t>
  </si>
  <si>
    <t>Příspěvek na péči o dítě či osobu blízkou</t>
  </si>
  <si>
    <t>Mobilita hlavního řešitele návratového grantu</t>
  </si>
  <si>
    <t>Mentor</t>
  </si>
  <si>
    <t>Pomocný odborný tým pro realizaci návratového grantu</t>
  </si>
  <si>
    <t>Rozvoj vzdělávání hlavního řešitele návratového grantu</t>
  </si>
  <si>
    <t>Počet hodin vzdělávání</t>
  </si>
  <si>
    <t>Částka za vzdělávání celkem</t>
  </si>
  <si>
    <t>Počet měsíců čerpání příspěvku</t>
  </si>
  <si>
    <t>Cena jednotky za měsíc</t>
  </si>
  <si>
    <t>Pozice</t>
  </si>
  <si>
    <t>Počet produktivních hodin</t>
  </si>
  <si>
    <t>Sazba na jednu produktivní hodinu</t>
  </si>
  <si>
    <t>za celou dobu trvání návratového grantu</t>
  </si>
  <si>
    <t>Počet měsíců</t>
  </si>
  <si>
    <t>doba trvání návratového grantu (12 - 36 měsíců)</t>
  </si>
  <si>
    <t>za celou dobu trvání  návratového grantu</t>
  </si>
  <si>
    <t>v Kč</t>
  </si>
  <si>
    <t>za 1 člověkoden</t>
  </si>
  <si>
    <t>Kód ISPV</t>
  </si>
  <si>
    <t>Diferenciace hrubé mzdy/platu</t>
  </si>
  <si>
    <t>Hrubá mzda dle ISPV (sazba za 1,0 úvazek za kalendářní měsíc)</t>
  </si>
  <si>
    <t>Hrubá mzda dle ISPV včetně odvodů za zaměstnavatele</t>
  </si>
  <si>
    <t>Hodinová sazba na 1 produktivní hodinu</t>
  </si>
  <si>
    <t>Příspevek na péči</t>
  </si>
  <si>
    <t>Jednotkový náklad na vzdělávání hlavního řešitele (na min. 8 hod)</t>
  </si>
  <si>
    <t>Hlavní řešitel návratového grantu</t>
  </si>
  <si>
    <t>medián</t>
  </si>
  <si>
    <t>hlavní řešitel (junior)</t>
  </si>
  <si>
    <t>3Q</t>
  </si>
  <si>
    <t>hlavní řešitel (senior)</t>
  </si>
  <si>
    <t>Výzkumný pracovník (tým)</t>
  </si>
  <si>
    <t>Technický pracovník (tým)</t>
  </si>
  <si>
    <t>HM (6 812,- Kč + odvody za zaměstnavatele; čistého cca 5 000 Kč)</t>
  </si>
  <si>
    <t>úvazek za 1 kalendářní měsíc (0,5 - 1,0)</t>
  </si>
  <si>
    <t>doba zapojení mentora do návratového grantu v měsících</t>
  </si>
  <si>
    <t>doba zapojení odborného týmu do realizace návratového grantu v měsících</t>
  </si>
  <si>
    <t>průměrný úvazek členů pomocného týmu za 1 kalendářní měsíc (0,01 - 2,00)</t>
  </si>
  <si>
    <t>1 - 6 (max. 6 měsíců v součtu za všechny mobility)</t>
  </si>
  <si>
    <t>Počet pracovních dní (člověkodnů)</t>
  </si>
  <si>
    <t>vyplňte počet měsíců (celé číslo); pokud hlavní řešitel čerpá např. příspěvek na dvě osoby po celou dobu návratového grantu v délce 12 měsíců, vyplní se hodnota 24</t>
  </si>
  <si>
    <t>Alokované prostředky</t>
  </si>
  <si>
    <t>Přehled jednotkových nákladů</t>
  </si>
  <si>
    <t>Indikátory (plánované hodnoty):</t>
  </si>
  <si>
    <t>muž</t>
  </si>
  <si>
    <t>žena</t>
  </si>
  <si>
    <t>nebinární</t>
  </si>
  <si>
    <t>Minimální personální náklady z ceny jednotky za jeden měsíc</t>
  </si>
  <si>
    <t>Minimální personální náklady ze sazby na jednu produktivní hodinu</t>
  </si>
  <si>
    <t>z toho minimální personální náklady</t>
  </si>
  <si>
    <t>x</t>
  </si>
  <si>
    <t>Vědecký obor dle MSCA</t>
  </si>
  <si>
    <t>PHY</t>
  </si>
  <si>
    <t>Fyzika</t>
  </si>
  <si>
    <t>LIF</t>
  </si>
  <si>
    <t>Vědy o živé přírodě</t>
  </si>
  <si>
    <t>CHE</t>
  </si>
  <si>
    <t>Chemie</t>
  </si>
  <si>
    <t>SOC</t>
  </si>
  <si>
    <t>Sociální a humanitní vědy</t>
  </si>
  <si>
    <t>ENG</t>
  </si>
  <si>
    <t>Informatika a technické vědy</t>
  </si>
  <si>
    <t>ECO</t>
  </si>
  <si>
    <t>Ekonomické vědy</t>
  </si>
  <si>
    <t>ENV</t>
  </si>
  <si>
    <t>Životní prostředí</t>
  </si>
  <si>
    <t>MAT</t>
  </si>
  <si>
    <t>Matematika</t>
  </si>
  <si>
    <t>Členění vědeckých oborů vychází z těchto zdrojů:</t>
  </si>
  <si>
    <t>https://www.horizontevropa.cz/files_public/elfinder/3764/VADEMECUM_MSCA.pdf</t>
  </si>
  <si>
    <t>https://rea.ec.europa.eu/system/files/2021-10/MSCA%20Keywords.pdf</t>
  </si>
  <si>
    <t>Vědecké obory dle MSCA</t>
  </si>
  <si>
    <t>doplňte</t>
  </si>
  <si>
    <t>Počet osob</t>
  </si>
  <si>
    <t>Zahájení realizace návratového grantu:</t>
  </si>
  <si>
    <t>Ukončení realizace návratového grantu:</t>
  </si>
  <si>
    <t>1. SO</t>
  </si>
  <si>
    <t>2. SO</t>
  </si>
  <si>
    <t>3. SO</t>
  </si>
  <si>
    <t>4. SO</t>
  </si>
  <si>
    <t>5. SO</t>
  </si>
  <si>
    <t>6. SO</t>
  </si>
  <si>
    <t>7. SO</t>
  </si>
  <si>
    <t>8. SO</t>
  </si>
  <si>
    <t>9. SO</t>
  </si>
  <si>
    <t>10. SO</t>
  </si>
  <si>
    <t>11. SO</t>
  </si>
  <si>
    <t>12. SO</t>
  </si>
  <si>
    <t>Počet udělených návratových grantů</t>
  </si>
  <si>
    <t>Počet přímo ovlivněných osob EFRR intervencí</t>
  </si>
  <si>
    <t>Mobility - počet výjezdů</t>
  </si>
  <si>
    <t>doplňte počet hodin vzdělávání</t>
  </si>
  <si>
    <t>cena jedné hodiny vzdělávání</t>
  </si>
  <si>
    <t>průměrný úvazek mentora (mentorů) za 1 kalendářní měsíc (0,01 - 0,20)</t>
  </si>
  <si>
    <t xml:space="preserve">List "Rozpočet návratového grantu"
</t>
  </si>
  <si>
    <t>PRODUKTIVNÍ HODINY
(relevantní pro jednotkové náklady "Návratový grant - hlavní řešitel", "Mentor" a "Pomocný odborný tým pro realizaci návratového grantu")</t>
  </si>
  <si>
    <t>Název návratového grantu:</t>
  </si>
  <si>
    <t>Žadatel o návratový grant:</t>
  </si>
  <si>
    <t>Registrační číslo projektu OP JAK, do kterého je návratový grant vykazován:</t>
  </si>
  <si>
    <t xml:space="preserve">hlavní řešitel (Ph.D. student) </t>
  </si>
  <si>
    <t>Cena jednotky vzdělávání</t>
  </si>
  <si>
    <t>Celkové způsobilé náklady návratového grantu</t>
  </si>
  <si>
    <t>KALKULAČKA AKTIVITA 3_ŽÁDOST O NÁVRATOVÝ GRANT</t>
  </si>
  <si>
    <t>ZÁKLADNÍ INFORMACE PRO PRÁCI S KALKULAČKOU</t>
  </si>
  <si>
    <t>Návratový grant:</t>
  </si>
  <si>
    <t>Částka alokovaná na návratový grant:</t>
  </si>
  <si>
    <t>Kalkulačka Aktivita 3_žádost o návratový grant</t>
  </si>
  <si>
    <t>Verze:</t>
  </si>
  <si>
    <r>
      <t xml:space="preserve">Kalkulačka Aktivita 3_žádost o návratový grant (soubor ve formátu .xlsx) je určena: (1) k vyčíslení celkové výše odhadovaných nákladů souvisejících s plánovanou realizací návratového grantu a (2) ke stanovení odhadovaných hodnot indikátorů souvisejících s realizací návratového grantu. </t>
    </r>
    <r>
      <rPr>
        <b/>
        <sz val="10"/>
        <color theme="1"/>
        <rFont val="Segoe UI"/>
        <family val="2"/>
        <charset val="238"/>
      </rPr>
      <t>V kalkulačce vyplňujte vždy pouze "BÍLÁ" pole. Pokud je v poli možnost výběru z číselníku, použijte ji. Hodnoty nekopírujte a nepřesunujte, vždy je ručně vepište.</t>
    </r>
    <r>
      <rPr>
        <sz val="10"/>
        <color theme="1"/>
        <rFont val="Segoe UI"/>
        <family val="2"/>
        <charset val="238"/>
      </rPr>
      <t xml:space="preserve">
Prostředky na návratový grant se stanoví pomocí jednotkových nákladů. Náklady návratového grantu se skládají až ze 6 typů jednotkových nákladů, přičemž platí, že jednotkový náklad "Návratový grant - hlavní řešitel" je při realizaci návratového grantu povinný a ostatní jednotkové náklady jsou volitelné (Mentor, Pomocný odborný tým pro realizaci návratového grantu, Příspěvek na péči o dítě či osobu blízkou, Mobilita hlavního řešitele návratového grantu (výjezdy), Rozvoj vzdělávání hlavního řešitele návratového grantu). Žadatel použije tyto volitelné jednotkové náklady v případě, že předpokládá jejich využití v návratovém grantu.
</t>
    </r>
    <r>
      <rPr>
        <b/>
        <sz val="10"/>
        <color theme="1"/>
        <rFont val="Segoe UI"/>
        <family val="2"/>
        <charset val="238"/>
      </rPr>
      <t>U jednotkových nákladů "Návratový grant - hlavní řešitel", "Mentor" a  "Pomocný odborný tým pro realizaci návratového grantu" je používán princip "produktivních hodin".</t>
    </r>
    <r>
      <rPr>
        <sz val="10"/>
        <color theme="1"/>
        <rFont val="Segoe UI"/>
        <family val="2"/>
        <charset val="238"/>
      </rPr>
      <t xml:space="preserve"> Produktivní hodina = skutečně odpracovaná hodina, za kterou náleží zaměstnanci mzda/plat či odměna z dohody, nebo hodina, za kterou zaměstnanci náleží náhrada mzdy/platu (např. náhrada mzdy za pracovní neschopnost hrazená zaměstnavatelem) vyjma hodin dovolené a státních svátků, v nichž zaměstnanec nepracoval. V případě, že zaměstnavatel nařídí zaměstnanci práci ve státní svátek, pak je možné hodiny připadající na práci ve státní svátek vykázat jako produktivní hodiny. Náklad na 1 produktivní hodinu v sobě zahrnuje také náklady na hodiny dovolené a státních svátků.
Pro období 12 po sobě jdoucích kalendářních měsíců je možné plánovat pro zaměstnance zaměstnaného na 1,0 úvazek maximálně 1720 produktivních hodin. Maximální počet produktivních hodin se alikvotně krátí v případě zaměstnance zaměstnaného na zkrácený úvazek (např. 0,5) nebo v případě kratší doby zapojení zaměstnance do realizace návratového grantu, než je období 12 po sobě jdoucích kalendářních měsíců.
</t>
    </r>
    <r>
      <rPr>
        <b/>
        <sz val="10"/>
        <color theme="1"/>
        <rFont val="Segoe UI"/>
        <family val="2"/>
        <charset val="238"/>
      </rPr>
      <t>U jednotkového nákladu "Mobilita hlavního řešitele návratového grantu (výjezdy)" je pro vyčíslení jednotkových nákladů souvisejících s realizovanými mobilitami a k výpočtu dosažených hodnot indikátorů používán princip "pracovních dní mobility".</t>
    </r>
    <r>
      <rPr>
        <sz val="10"/>
        <color theme="1"/>
        <rFont val="Segoe UI"/>
        <family val="2"/>
        <charset val="238"/>
      </rPr>
      <t xml:space="preserve">
Pracovní den mobility (člověkoden) = pracovní den, ve kterém pracovník v rámci výjezdové mobility odpracuje alespoň 4 hodiny.
</t>
    </r>
    <r>
      <rPr>
        <b/>
        <sz val="10"/>
        <color theme="1"/>
        <rFont val="Segoe UI"/>
        <family val="2"/>
        <charset val="238"/>
      </rPr>
      <t>Minimální personální náklady</t>
    </r>
    <r>
      <rPr>
        <sz val="10"/>
        <color theme="1"/>
        <rFont val="Segoe UI"/>
        <family val="2"/>
        <charset val="238"/>
      </rPr>
      <t xml:space="preserve"> - u jednotkových nákladů "Návratový grant - hlavní řešitel" a "Příspěvek na péči o dítě či osobu blízkou" jsou na listu "Rozpočet návratového grantu" vyčísleny částky minimálních personálních nákladů. Minimální personální náklad představuje minimální částku, která musí být z každé jednotky zahrnuta do mzdových nákladů hlavního řešitele návratového grantu. </t>
    </r>
  </si>
  <si>
    <r>
      <rPr>
        <b/>
        <sz val="10"/>
        <color theme="1"/>
        <rFont val="Segoe UI"/>
        <family val="2"/>
        <charset val="238"/>
      </rPr>
      <t>Žadatel vyplňuje název návratového grantu, jméno a příjmení žadatele o návratový grant, předpokládané datum zahájení a ukončení realizace návratového grantu, a registrační číslo projektu OP JAK, do kterého je návratový grant vykazován.</t>
    </r>
    <r>
      <rPr>
        <sz val="10"/>
        <color theme="1"/>
        <rFont val="Segoe UI"/>
        <family val="2"/>
        <charset val="238"/>
      </rPr>
      <t xml:space="preserve">
Na tomto listu je také zobrazen rozpočet návratového grantu (náklady jsou děleny dle jednotlivých  jednotkových nákladů) a přehled indikátorů. Údaje o rozpočtu projektu a indikátorech žadatel na tomto listu needituje.</t>
    </r>
  </si>
  <si>
    <r>
      <t xml:space="preserve">K vyplnění žadatelem jsou určeny pouze bílé buňky. Pokud je v buňce možnost výběru z číselníku, použijte ji. 
</t>
    </r>
    <r>
      <rPr>
        <b/>
        <sz val="10"/>
        <rFont val="Segoe UI"/>
        <family val="2"/>
        <charset val="238"/>
      </rPr>
      <t>K návratovému grantu je nutné vždy vyplnit:</t>
    </r>
    <r>
      <rPr>
        <sz val="10"/>
        <rFont val="Segoe UI"/>
        <family val="2"/>
        <charset val="238"/>
      </rPr>
      <t xml:space="preserve">
- údaje k jednotkovému nákladu "Návratový grant - hlavní řešitel" (žadatel vyplňuje pole "Pozice", "Vědecký obor dle MSCA", "Úvazek" a "Počet měsíců").
</t>
    </r>
    <r>
      <rPr>
        <b/>
        <sz val="10"/>
        <rFont val="Segoe UI"/>
        <family val="2"/>
        <charset val="238"/>
      </rPr>
      <t>K návratovému grantu je možné (volitelné) vyplnit:</t>
    </r>
    <r>
      <rPr>
        <sz val="10"/>
        <rFont val="Segoe UI"/>
        <family val="2"/>
        <charset val="238"/>
      </rPr>
      <t xml:space="preserve">
- údaje o jednotkovému nákladu "Příspěvek na péči o dítě či osobu blízkou" (žadatel vyplňuje pole "Počet měsíců čerpání příspěvku" v případě, že předpokládá potřebu čerpání příspěvku pro hlavního řešitele návratového grantu),
- údaje o jednotkovém nákladu "Mobilita hlavního řešitele návratového grantu (výjezdy)" (žadatel vyplňuje pole "Výjezd do země" a "Počet měsíců" v případě, že předpokládá výjezd hlavního řešitele na zahraniční mobilitu v rámci realizace návratového grantu),
- údaje o jednotkovém nákladu "Rozvoj vzdělávání hlavního řešitele návratového grantu" (žadatel vyplňuje pole "Počet hodin vzdělávání" v případě, že předpokládá potřebu vzdělávání pro hlavního řešitele návratového grantu).
- údaje k jednotkovému nákladu "Mentor" (žadatel vyplňuje pole "Úvazek", "Počet osob" a "Počet měsíců" v případě, že předpokládá zapojení mentora (mentorů) do realizace návratového grantu; pole Úvazek představuje sumu úvazků za všechny mentory za jeden měsíc),
- údaje k jednotkovému nákladu "Pomocný odborný tým pro realizaci návratového grantu" (žadatel vyplňuje pole "Úvazek", "Počet osob" a "Počet měsíců" v případě, že předpokládá zapojení pomocného odborného týmu do realizace návratového grantu; pole Úvazek představuje sumu úvazků za všechny členy pomocného odborného týmu za jeden měsíc).
Na základě vyplněných údajů dochází k výpočtu odhadovaných nákladů na návratový grant a ke stanovení hodnot indikátorů.</t>
    </r>
  </si>
  <si>
    <t>Zdroj dat: ISPV za rok 2025 (mzdová sféra)</t>
  </si>
  <si>
    <t>5.0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</si>
</sst>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7" formatCode="#,##0.00\ &quot;Kč&quot;;\-#,##0.00\ &quot;Kč&quot;"/>
    <numFmt numFmtId="44" formatCode="_-* #,##0.00\ &quot;Kč&quot;_-;\-* #,##0.00\ &quot;Kč&quot;_-;_-* &quot;-&quot;??\ &quot;Kč&quot;_-;_-@_-"/>
    <numFmt numFmtId="164" formatCode="_-* #,##0.00\ [$Kč-405]_-;\-* #,##0.00\ [$Kč-405]_-;_-* &quot;-&quot;??\ [$Kč-405]_-;_-@_-"/>
    <numFmt numFmtId="165" formatCode="#,##0.00\ &quot;Kč&quot;"/>
    <numFmt numFmtId="166" formatCode="#,##0.00\ [$CZK]"/>
    <numFmt numFmtId="167" formatCode="_-* #,##0.000000\ &quot;Kč&quot;_-;\-* #,##0.000000\ &quot;Kč&quot;_-;_-* &quot;-&quot;??????\ &quot;Kč&quot;_-;_-@_-"/>
  </numFmts>
  <fonts count="5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2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i/>
      <sz val="12"/>
      <color theme="1"/>
      <name val="Segoe UI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4"/>
      <color theme="4" tint="-0.499984740745262"/>
      <name val="Segoe UI"/>
      <family val="2"/>
      <charset val="238"/>
    </font>
    <font>
      <b/>
      <i/>
      <sz val="14"/>
      <color theme="4" tint="-0.499984740745262"/>
      <name val="Segoe UI"/>
      <family val="2"/>
      <charset val="238"/>
    </font>
    <font>
      <b/>
      <sz val="1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i/>
      <u/>
      <sz val="11"/>
      <color theme="1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color theme="1"/>
      <name val="Segoe UI"/>
      <family val="2"/>
      <charset val="238"/>
    </font>
    <font>
      <sz val="11"/>
      <color theme="1"/>
      <name val="Segoe UI"/>
      <family val="2"/>
      <charset val="238"/>
    </font>
    <font>
      <sz val="10"/>
      <color rgb="FFFF0000"/>
      <name val="Segoe UI"/>
      <family val="2"/>
      <charset val="238"/>
    </font>
    <font>
      <b/>
      <sz val="14"/>
      <color theme="0"/>
      <name val="Segoe UI"/>
      <family val="2"/>
      <charset val="238"/>
    </font>
    <font>
      <sz val="11"/>
      <color rgb="FFFF5229"/>
      <name val="Segoe UI"/>
      <family val="2"/>
      <charset val="238"/>
    </font>
    <font>
      <b/>
      <sz val="20"/>
      <color theme="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28"/>
      <color theme="1"/>
      <name val="Segoe UI"/>
      <family val="2"/>
      <charset val="238"/>
    </font>
    <font>
      <b/>
      <sz val="14"/>
      <color rgb="FF003399"/>
      <name val="Segoe UI"/>
      <family val="2"/>
      <charset val="238"/>
    </font>
    <font>
      <b/>
      <sz val="10"/>
      <color theme="1"/>
      <name val="Segoe UI"/>
      <family val="2"/>
      <charset val="238"/>
    </font>
    <font>
      <b/>
      <sz val="12"/>
      <color rgb="FF003399"/>
      <name val="Segoe UI"/>
      <family val="2"/>
      <charset val="238"/>
    </font>
    <font>
      <sz val="10"/>
      <name val="Segoe UI"/>
      <family val="2"/>
      <charset val="238"/>
    </font>
    <font>
      <b/>
      <sz val="10"/>
      <name val="Segoe UI"/>
      <family val="2"/>
      <charset val="238"/>
    </font>
    <font>
      <sz val="10"/>
      <color theme="1"/>
      <name val="Arial"/>
      <family val="2"/>
      <charset val="238"/>
    </font>
    <font>
      <b/>
      <sz val="10"/>
      <color theme="0"/>
      <name val="Segoe UI"/>
      <family val="2"/>
      <charset val="238"/>
    </font>
    <font>
      <sz val="11"/>
      <color theme="1" tint="0.34998626667073579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Arial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b/>
      <sz val="11"/>
      <color theme="1"/>
      <name val="Segoe UI"/>
      <family val="2"/>
      <charset val="238"/>
    </font>
    <font>
      <b/>
      <sz val="11"/>
      <name val="Segoe UI"/>
      <family val="2"/>
      <charset val="238"/>
    </font>
    <font>
      <sz val="12"/>
      <color theme="1"/>
      <name val="Segoe UI"/>
      <family val="2"/>
      <charset val="238"/>
    </font>
    <font>
      <b/>
      <sz val="12"/>
      <color theme="1"/>
      <name val="Segoe UI"/>
      <family val="2"/>
      <charset val="238"/>
    </font>
    <font>
      <b/>
      <sz val="14"/>
      <color theme="1"/>
      <name val="Segoe UI"/>
      <family val="2"/>
      <charset val="238"/>
    </font>
    <font>
      <b/>
      <sz val="11"/>
      <color theme="0"/>
      <name val="Segoe UI"/>
      <family val="2"/>
      <charset val="238"/>
    </font>
    <font>
      <b/>
      <sz val="14"/>
      <name val="Segoe UI"/>
      <family val="2"/>
      <charset val="238"/>
    </font>
    <font>
      <b/>
      <sz val="18"/>
      <color theme="1"/>
      <name val="Calibri"/>
      <family val="2"/>
      <charset val="238"/>
      <scheme val="minor"/>
    </font>
    <font>
      <b/>
      <sz val="24"/>
      <color theme="0"/>
      <name val="Segoe UI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173271"/>
        <bgColor indexed="64"/>
      </patternFill>
    </fill>
    <fill>
      <patternFill patternType="solid">
        <fgColor rgb="FFB3DBD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E7E6E6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auto="1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1" fillId="0" borderId="0" applyNumberFormat="0" applyFill="0" applyBorder="0" applyAlignment="0" applyProtection="0"/>
  </cellStyleXfs>
  <cellXfs count="319">
    <xf numFmtId="0" fontId="0" fillId="0" borderId="0" xfId="0"/>
    <xf numFmtId="0" fontId="5" fillId="3" borderId="0" xfId="0" applyFont="1" applyFill="1"/>
    <xf numFmtId="164" fontId="0" fillId="0" borderId="0" xfId="0" applyNumberFormat="1"/>
    <xf numFmtId="165" fontId="0" fillId="0" borderId="0" xfId="0" applyNumberFormat="1"/>
    <xf numFmtId="0" fontId="0" fillId="4" borderId="0" xfId="0" applyFill="1"/>
    <xf numFmtId="0" fontId="0" fillId="4" borderId="13" xfId="0" applyFill="1" applyBorder="1"/>
    <xf numFmtId="0" fontId="8" fillId="0" borderId="0" xfId="0" applyFont="1" applyAlignment="1">
      <alignment horizontal="left" vertical="center" indent="1"/>
    </xf>
    <xf numFmtId="0" fontId="2" fillId="2" borderId="0" xfId="0" applyFont="1" applyFill="1" applyProtection="1">
      <protection hidden="1"/>
    </xf>
    <xf numFmtId="0" fontId="0" fillId="0" borderId="0" xfId="0" applyProtection="1">
      <protection hidden="1"/>
    </xf>
    <xf numFmtId="0" fontId="25" fillId="7" borderId="2" xfId="0" applyFont="1" applyFill="1" applyBorder="1" applyAlignment="1" applyProtection="1">
      <alignment horizontal="center"/>
      <protection hidden="1"/>
    </xf>
    <xf numFmtId="0" fontId="26" fillId="7" borderId="2" xfId="0" applyFont="1" applyFill="1" applyBorder="1" applyProtection="1">
      <protection hidden="1"/>
    </xf>
    <xf numFmtId="0" fontId="24" fillId="7" borderId="2" xfId="0" applyFont="1" applyFill="1" applyBorder="1" applyProtection="1">
      <protection hidden="1"/>
    </xf>
    <xf numFmtId="0" fontId="25" fillId="7" borderId="9" xfId="0" applyFont="1" applyFill="1" applyBorder="1" applyAlignment="1" applyProtection="1">
      <alignment horizontal="center"/>
      <protection hidden="1"/>
    </xf>
    <xf numFmtId="0" fontId="26" fillId="7" borderId="9" xfId="0" applyFont="1" applyFill="1" applyBorder="1" applyProtection="1">
      <protection hidden="1"/>
    </xf>
    <xf numFmtId="0" fontId="24" fillId="7" borderId="9" xfId="0" applyFont="1" applyFill="1" applyBorder="1" applyProtection="1">
      <protection hidden="1"/>
    </xf>
    <xf numFmtId="0" fontId="27" fillId="7" borderId="4" xfId="0" applyFont="1" applyFill="1" applyBorder="1" applyAlignment="1" applyProtection="1">
      <alignment horizontal="right" vertical="center"/>
      <protection hidden="1"/>
    </xf>
    <xf numFmtId="0" fontId="2" fillId="2" borderId="27" xfId="0" applyFont="1" applyFill="1" applyBorder="1" applyProtection="1">
      <protection hidden="1"/>
    </xf>
    <xf numFmtId="4" fontId="0" fillId="8" borderId="9" xfId="0" applyNumberFormat="1" applyFill="1" applyBorder="1" applyProtection="1">
      <protection hidden="1"/>
    </xf>
    <xf numFmtId="164" fontId="0" fillId="8" borderId="10" xfId="0" applyNumberFormat="1" applyFill="1" applyBorder="1" applyProtection="1">
      <protection hidden="1"/>
    </xf>
    <xf numFmtId="3" fontId="0" fillId="0" borderId="0" xfId="0" applyNumberFormat="1"/>
    <xf numFmtId="4" fontId="0" fillId="8" borderId="0" xfId="0" applyNumberFormat="1" applyFill="1" applyProtection="1">
      <protection hidden="1"/>
    </xf>
    <xf numFmtId="0" fontId="31" fillId="0" borderId="0" xfId="0" applyFont="1" applyProtection="1">
      <protection hidden="1"/>
    </xf>
    <xf numFmtId="0" fontId="31" fillId="5" borderId="0" xfId="0" applyFont="1" applyFill="1" applyProtection="1">
      <protection hidden="1"/>
    </xf>
    <xf numFmtId="0" fontId="31" fillId="5" borderId="0" xfId="0" applyFont="1" applyFill="1" applyAlignment="1" applyProtection="1">
      <alignment horizontal="center" vertical="center"/>
      <protection hidden="1"/>
    </xf>
    <xf numFmtId="0" fontId="35" fillId="0" borderId="0" xfId="0" applyFont="1" applyAlignment="1" applyProtection="1">
      <alignment horizontal="center" vertical="center" wrapText="1" shrinkToFit="1"/>
      <protection hidden="1"/>
    </xf>
    <xf numFmtId="0" fontId="34" fillId="8" borderId="12" xfId="0" applyFont="1" applyFill="1" applyBorder="1" applyAlignment="1" applyProtection="1">
      <alignment horizontal="center" vertical="center"/>
      <protection hidden="1"/>
    </xf>
    <xf numFmtId="0" fontId="34" fillId="8" borderId="12" xfId="0" applyFont="1" applyFill="1" applyBorder="1" applyAlignment="1" applyProtection="1">
      <alignment horizontal="center" vertical="center" wrapText="1"/>
      <protection hidden="1"/>
    </xf>
    <xf numFmtId="0" fontId="39" fillId="7" borderId="12" xfId="0" applyFont="1" applyFill="1" applyBorder="1" applyAlignment="1" applyProtection="1">
      <alignment horizontal="center" vertical="center"/>
      <protection hidden="1"/>
    </xf>
    <xf numFmtId="0" fontId="25" fillId="7" borderId="1" xfId="0" applyFont="1" applyFill="1" applyBorder="1" applyProtection="1">
      <protection hidden="1"/>
    </xf>
    <xf numFmtId="0" fontId="25" fillId="7" borderId="7" xfId="0" applyFont="1" applyFill="1" applyBorder="1" applyAlignment="1" applyProtection="1">
      <alignment horizontal="center" vertical="center"/>
      <protection hidden="1"/>
    </xf>
    <xf numFmtId="0" fontId="25" fillId="7" borderId="4" xfId="0" applyFont="1" applyFill="1" applyBorder="1" applyProtection="1">
      <protection hidden="1"/>
    </xf>
    <xf numFmtId="0" fontId="25" fillId="7" borderId="8" xfId="0" applyFont="1" applyFill="1" applyBorder="1" applyProtection="1">
      <protection hidden="1"/>
    </xf>
    <xf numFmtId="0" fontId="0" fillId="2" borderId="0" xfId="0" applyFill="1" applyProtection="1">
      <protection hidden="1"/>
    </xf>
    <xf numFmtId="0" fontId="4" fillId="7" borderId="4" xfId="0" applyFont="1" applyFill="1" applyBorder="1" applyAlignment="1" applyProtection="1">
      <alignment horizontal="center" vertical="center"/>
      <protection hidden="1"/>
    </xf>
    <xf numFmtId="0" fontId="5" fillId="7" borderId="0" xfId="0" applyFont="1" applyFill="1" applyAlignment="1" applyProtection="1">
      <alignment horizontal="center" vertical="center"/>
      <protection hidden="1"/>
    </xf>
    <xf numFmtId="0" fontId="0" fillId="8" borderId="26" xfId="0" applyFill="1" applyBorder="1" applyProtection="1">
      <protection hidden="1"/>
    </xf>
    <xf numFmtId="0" fontId="0" fillId="8" borderId="4" xfId="0" applyFill="1" applyBorder="1" applyProtection="1">
      <protection hidden="1"/>
    </xf>
    <xf numFmtId="0" fontId="0" fillId="8" borderId="8" xfId="0" applyFill="1" applyBorder="1" applyProtection="1">
      <protection hidden="1"/>
    </xf>
    <xf numFmtId="0" fontId="0" fillId="2" borderId="0" xfId="0" applyFill="1" applyAlignment="1" applyProtection="1">
      <alignment horizontal="left"/>
      <protection hidden="1"/>
    </xf>
    <xf numFmtId="14" fontId="38" fillId="0" borderId="0" xfId="0" applyNumberFormat="1" applyFont="1" applyProtection="1">
      <protection hidden="1"/>
    </xf>
    <xf numFmtId="0" fontId="1" fillId="0" borderId="0" xfId="0" applyFont="1"/>
    <xf numFmtId="49" fontId="38" fillId="0" borderId="0" xfId="0" applyNumberFormat="1" applyFont="1" applyProtection="1">
      <protection hidden="1"/>
    </xf>
    <xf numFmtId="49" fontId="1" fillId="8" borderId="0" xfId="0" applyNumberFormat="1" applyFont="1" applyFill="1" applyAlignment="1" applyProtection="1">
      <alignment horizontal="center" vertical="center" wrapText="1"/>
      <protection hidden="1"/>
    </xf>
    <xf numFmtId="0" fontId="26" fillId="7" borderId="3" xfId="0" applyFont="1" applyFill="1" applyBorder="1" applyProtection="1">
      <protection hidden="1"/>
    </xf>
    <xf numFmtId="0" fontId="27" fillId="7" borderId="0" xfId="0" applyFont="1" applyFill="1" applyAlignment="1" applyProtection="1">
      <alignment horizontal="right" vertical="center"/>
      <protection hidden="1"/>
    </xf>
    <xf numFmtId="0" fontId="26" fillId="7" borderId="7" xfId="0" applyFont="1" applyFill="1" applyBorder="1" applyProtection="1">
      <protection hidden="1"/>
    </xf>
    <xf numFmtId="0" fontId="28" fillId="7" borderId="0" xfId="0" applyFont="1" applyFill="1" applyProtection="1">
      <protection hidden="1"/>
    </xf>
    <xf numFmtId="0" fontId="25" fillId="7" borderId="0" xfId="0" applyFont="1" applyFill="1" applyProtection="1">
      <protection hidden="1"/>
    </xf>
    <xf numFmtId="0" fontId="26" fillId="7" borderId="0" xfId="0" applyFont="1" applyFill="1" applyProtection="1">
      <protection hidden="1"/>
    </xf>
    <xf numFmtId="0" fontId="27" fillId="7" borderId="0" xfId="0" applyFont="1" applyFill="1" applyAlignment="1" applyProtection="1">
      <alignment horizontal="center" vertical="center"/>
      <protection hidden="1"/>
    </xf>
    <xf numFmtId="0" fontId="27" fillId="7" borderId="7" xfId="0" applyFont="1" applyFill="1" applyBorder="1" applyAlignment="1" applyProtection="1">
      <alignment horizontal="center" vertical="center"/>
      <protection hidden="1"/>
    </xf>
    <xf numFmtId="0" fontId="26" fillId="7" borderId="10" xfId="0" applyFont="1" applyFill="1" applyBorder="1" applyProtection="1">
      <protection hidden="1"/>
    </xf>
    <xf numFmtId="0" fontId="6" fillId="0" borderId="12" xfId="0" applyFont="1" applyBorder="1" applyAlignment="1">
      <alignment horizontal="left" vertical="center"/>
    </xf>
    <xf numFmtId="0" fontId="6" fillId="0" borderId="12" xfId="0" applyFont="1" applyBorder="1" applyAlignment="1">
      <alignment horizontal="center" vertical="center"/>
    </xf>
    <xf numFmtId="0" fontId="0" fillId="0" borderId="0" xfId="0" applyAlignment="1">
      <alignment horizontal="right"/>
    </xf>
    <xf numFmtId="166" fontId="0" fillId="0" borderId="0" xfId="0" applyNumberFormat="1" applyAlignment="1">
      <alignment horizontal="left"/>
    </xf>
    <xf numFmtId="0" fontId="18" fillId="10" borderId="12" xfId="0" applyFont="1" applyFill="1" applyBorder="1" applyAlignment="1">
      <alignment horizontal="center" vertical="center"/>
    </xf>
    <xf numFmtId="0" fontId="18" fillId="10" borderId="12" xfId="0" applyFont="1" applyFill="1" applyBorder="1" applyAlignment="1">
      <alignment horizontal="center" vertical="center" wrapText="1"/>
    </xf>
    <xf numFmtId="0" fontId="18" fillId="10" borderId="0" xfId="0" applyFont="1" applyFill="1" applyAlignment="1">
      <alignment horizontal="center"/>
    </xf>
    <xf numFmtId="0" fontId="18" fillId="10" borderId="0" xfId="0" applyFont="1" applyFill="1"/>
    <xf numFmtId="0" fontId="18" fillId="3" borderId="12" xfId="0" applyFont="1" applyFill="1" applyBorder="1" applyAlignment="1">
      <alignment horizontal="center" vertical="center"/>
    </xf>
    <xf numFmtId="165" fontId="18" fillId="3" borderId="12" xfId="0" applyNumberFormat="1" applyFont="1" applyFill="1" applyBorder="1" applyAlignment="1">
      <alignment horizontal="center" vertical="center" wrapText="1"/>
    </xf>
    <xf numFmtId="0" fontId="0" fillId="0" borderId="12" xfId="0" applyBorder="1"/>
    <xf numFmtId="0" fontId="7" fillId="0" borderId="12" xfId="0" applyFont="1" applyBorder="1" applyAlignment="1">
      <alignment horizontal="center" vertical="center"/>
    </xf>
    <xf numFmtId="0" fontId="40" fillId="0" borderId="0" xfId="0" applyFont="1" applyAlignment="1">
      <alignment horizontal="center"/>
    </xf>
    <xf numFmtId="166" fontId="0" fillId="0" borderId="0" xfId="0" applyNumberFormat="1"/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42" fillId="5" borderId="0" xfId="0" applyFont="1" applyFill="1" applyAlignment="1" applyProtection="1">
      <alignment horizontal="left" vertical="top"/>
      <protection hidden="1"/>
    </xf>
    <xf numFmtId="4" fontId="0" fillId="8" borderId="27" xfId="0" applyNumberFormat="1" applyFill="1" applyBorder="1" applyAlignment="1" applyProtection="1">
      <alignment horizontal="center"/>
      <protection hidden="1"/>
    </xf>
    <xf numFmtId="49" fontId="8" fillId="0" borderId="0" xfId="0" applyNumberFormat="1" applyFont="1" applyAlignment="1" applyProtection="1">
      <alignment vertical="center" wrapText="1"/>
      <protection hidden="1"/>
    </xf>
    <xf numFmtId="0" fontId="11" fillId="7" borderId="3" xfId="0" applyFont="1" applyFill="1" applyBorder="1" applyAlignment="1" applyProtection="1">
      <alignment horizontal="center" vertical="center" wrapText="1"/>
      <protection hidden="1"/>
    </xf>
    <xf numFmtId="0" fontId="7" fillId="0" borderId="12" xfId="0" applyFont="1" applyBorder="1" applyAlignment="1">
      <alignment horizontal="center" vertical="center" wrapText="1"/>
    </xf>
    <xf numFmtId="0" fontId="0" fillId="8" borderId="3" xfId="0" applyFill="1" applyBorder="1" applyAlignment="1" applyProtection="1">
      <alignment horizontal="center" vertical="center" wrapText="1"/>
      <protection hidden="1"/>
    </xf>
    <xf numFmtId="0" fontId="0" fillId="8" borderId="7" xfId="0" applyFill="1" applyBorder="1" applyAlignment="1" applyProtection="1">
      <alignment horizontal="center" vertical="center" wrapText="1"/>
      <protection hidden="1"/>
    </xf>
    <xf numFmtId="0" fontId="0" fillId="8" borderId="8" xfId="0" applyFill="1" applyBorder="1" applyAlignment="1" applyProtection="1">
      <alignment vertical="top"/>
      <protection hidden="1"/>
    </xf>
    <xf numFmtId="0" fontId="0" fillId="8" borderId="10" xfId="0" applyFill="1" applyBorder="1" applyAlignment="1" applyProtection="1">
      <alignment vertical="top"/>
      <protection hidden="1"/>
    </xf>
    <xf numFmtId="0" fontId="0" fillId="8" borderId="26" xfId="0" applyFill="1" applyBorder="1" applyAlignment="1" applyProtection="1">
      <alignment horizontal="center"/>
      <protection hidden="1"/>
    </xf>
    <xf numFmtId="0" fontId="0" fillId="8" borderId="28" xfId="0" applyFill="1" applyBorder="1" applyAlignment="1" applyProtection="1">
      <alignment horizontal="center"/>
      <protection hidden="1"/>
    </xf>
    <xf numFmtId="0" fontId="0" fillId="8" borderId="4" xfId="0" applyFill="1" applyBorder="1" applyAlignment="1" applyProtection="1">
      <alignment horizontal="center"/>
      <protection hidden="1"/>
    </xf>
    <xf numFmtId="0" fontId="0" fillId="8" borderId="7" xfId="0" applyFill="1" applyBorder="1" applyAlignment="1" applyProtection="1">
      <alignment horizontal="center"/>
      <protection hidden="1"/>
    </xf>
    <xf numFmtId="44" fontId="0" fillId="0" borderId="0" xfId="0" applyNumberFormat="1"/>
    <xf numFmtId="0" fontId="23" fillId="7" borderId="12" xfId="0" applyFont="1" applyFill="1" applyBorder="1" applyAlignment="1">
      <alignment wrapText="1"/>
    </xf>
    <xf numFmtId="0" fontId="23" fillId="7" borderId="25" xfId="0" applyFont="1" applyFill="1" applyBorder="1" applyAlignment="1">
      <alignment wrapText="1"/>
    </xf>
    <xf numFmtId="0" fontId="0" fillId="0" borderId="33" xfId="0" applyBorder="1"/>
    <xf numFmtId="0" fontId="23" fillId="7" borderId="0" xfId="0" applyFont="1" applyFill="1" applyAlignment="1">
      <alignment wrapText="1"/>
    </xf>
    <xf numFmtId="0" fontId="23" fillId="7" borderId="24" xfId="0" applyFont="1" applyFill="1" applyBorder="1" applyAlignment="1">
      <alignment horizontal="left" vertical="center" wrapText="1"/>
    </xf>
    <xf numFmtId="0" fontId="0" fillId="8" borderId="12" xfId="0" applyFill="1" applyBorder="1"/>
    <xf numFmtId="44" fontId="0" fillId="0" borderId="12" xfId="0" applyNumberFormat="1" applyBorder="1"/>
    <xf numFmtId="44" fontId="0" fillId="8" borderId="12" xfId="0" applyNumberFormat="1" applyFill="1" applyBorder="1"/>
    <xf numFmtId="0" fontId="0" fillId="8" borderId="12" xfId="0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41" fillId="0" borderId="0" xfId="0" applyFont="1"/>
    <xf numFmtId="165" fontId="0" fillId="8" borderId="28" xfId="0" applyNumberFormat="1" applyFill="1" applyBorder="1" applyAlignment="1" applyProtection="1">
      <alignment horizontal="center"/>
      <protection hidden="1"/>
    </xf>
    <xf numFmtId="0" fontId="11" fillId="7" borderId="2" xfId="0" applyFont="1" applyFill="1" applyBorder="1" applyAlignment="1" applyProtection="1">
      <alignment horizontal="center" vertical="center" wrapText="1"/>
      <protection hidden="1"/>
    </xf>
    <xf numFmtId="0" fontId="11" fillId="7" borderId="2" xfId="0" applyFont="1" applyFill="1" applyBorder="1" applyAlignment="1" applyProtection="1">
      <alignment vertical="center" wrapText="1"/>
      <protection hidden="1"/>
    </xf>
    <xf numFmtId="4" fontId="0" fillId="8" borderId="7" xfId="0" applyNumberFormat="1" applyFill="1" applyBorder="1" applyProtection="1">
      <protection hidden="1"/>
    </xf>
    <xf numFmtId="4" fontId="0" fillId="8" borderId="4" xfId="0" applyNumberFormat="1" applyFill="1" applyBorder="1" applyProtection="1">
      <protection hidden="1"/>
    </xf>
    <xf numFmtId="4" fontId="0" fillId="8" borderId="8" xfId="0" applyNumberFormat="1" applyFill="1" applyBorder="1" applyProtection="1">
      <protection hidden="1"/>
    </xf>
    <xf numFmtId="0" fontId="43" fillId="2" borderId="0" xfId="0" applyFont="1" applyFill="1" applyProtection="1">
      <protection hidden="1"/>
    </xf>
    <xf numFmtId="0" fontId="3" fillId="8" borderId="0" xfId="0" applyFont="1" applyFill="1" applyAlignment="1" applyProtection="1">
      <alignment horizontal="center" vertical="center" wrapText="1"/>
      <protection hidden="1"/>
    </xf>
    <xf numFmtId="0" fontId="23" fillId="7" borderId="33" xfId="0" applyFont="1" applyFill="1" applyBorder="1" applyAlignment="1">
      <alignment wrapText="1"/>
    </xf>
    <xf numFmtId="44" fontId="0" fillId="8" borderId="12" xfId="0" applyNumberFormat="1" applyFill="1" applyBorder="1" applyAlignment="1">
      <alignment horizontal="right"/>
    </xf>
    <xf numFmtId="0" fontId="0" fillId="11" borderId="0" xfId="0" applyFill="1" applyProtection="1">
      <protection hidden="1"/>
    </xf>
    <xf numFmtId="0" fontId="0" fillId="8" borderId="0" xfId="0" applyFill="1" applyProtection="1">
      <protection locked="0"/>
    </xf>
    <xf numFmtId="14" fontId="0" fillId="8" borderId="0" xfId="0" applyNumberFormat="1" applyFill="1" applyProtection="1">
      <protection locked="0"/>
    </xf>
    <xf numFmtId="0" fontId="0" fillId="8" borderId="0" xfId="0" applyFill="1"/>
    <xf numFmtId="4" fontId="1" fillId="8" borderId="39" xfId="0" applyNumberFormat="1" applyFont="1" applyFill="1" applyBorder="1" applyProtection="1">
      <protection hidden="1"/>
    </xf>
    <xf numFmtId="165" fontId="1" fillId="8" borderId="40" xfId="0" applyNumberFormat="1" applyFont="1" applyFill="1" applyBorder="1" applyAlignment="1" applyProtection="1">
      <alignment horizontal="center"/>
      <protection hidden="1"/>
    </xf>
    <xf numFmtId="0" fontId="0" fillId="6" borderId="0" xfId="0" applyFill="1" applyProtection="1">
      <protection hidden="1"/>
    </xf>
    <xf numFmtId="0" fontId="41" fillId="6" borderId="0" xfId="0" applyFont="1" applyFill="1" applyProtection="1">
      <protection hidden="1"/>
    </xf>
    <xf numFmtId="0" fontId="2" fillId="2" borderId="4" xfId="0" applyFont="1" applyFill="1" applyBorder="1" applyProtection="1">
      <protection hidden="1"/>
    </xf>
    <xf numFmtId="0" fontId="43" fillId="0" borderId="0" xfId="0" applyFont="1"/>
    <xf numFmtId="0" fontId="25" fillId="7" borderId="0" xfId="0" applyFont="1" applyFill="1" applyAlignment="1" applyProtection="1">
      <alignment horizontal="center"/>
      <protection hidden="1"/>
    </xf>
    <xf numFmtId="0" fontId="24" fillId="7" borderId="0" xfId="0" applyFont="1" applyFill="1" applyProtection="1">
      <protection hidden="1"/>
    </xf>
    <xf numFmtId="0" fontId="0" fillId="9" borderId="19" xfId="0" applyFill="1" applyBorder="1" applyProtection="1">
      <protection hidden="1"/>
    </xf>
    <xf numFmtId="0" fontId="0" fillId="9" borderId="0" xfId="0" applyFill="1" applyProtection="1">
      <protection hidden="1"/>
    </xf>
    <xf numFmtId="3" fontId="0" fillId="9" borderId="0" xfId="0" applyNumberFormat="1" applyFill="1" applyProtection="1">
      <protection hidden="1"/>
    </xf>
    <xf numFmtId="0" fontId="0" fillId="9" borderId="20" xfId="0" applyFill="1" applyBorder="1" applyProtection="1">
      <protection hidden="1"/>
    </xf>
    <xf numFmtId="0" fontId="0" fillId="9" borderId="21" xfId="0" applyFill="1" applyBorder="1" applyProtection="1">
      <protection hidden="1"/>
    </xf>
    <xf numFmtId="0" fontId="0" fillId="9" borderId="22" xfId="0" applyFill="1" applyBorder="1" applyProtection="1">
      <protection hidden="1"/>
    </xf>
    <xf numFmtId="0" fontId="0" fillId="9" borderId="23" xfId="0" applyFill="1" applyBorder="1" applyProtection="1">
      <protection hidden="1"/>
    </xf>
    <xf numFmtId="0" fontId="0" fillId="9" borderId="20" xfId="0" applyFill="1" applyBorder="1" applyAlignment="1" applyProtection="1">
      <alignment wrapText="1"/>
      <protection hidden="1"/>
    </xf>
    <xf numFmtId="0" fontId="0" fillId="9" borderId="19" xfId="0" applyFill="1" applyBorder="1" applyAlignment="1" applyProtection="1">
      <alignment wrapText="1"/>
      <protection hidden="1"/>
    </xf>
    <xf numFmtId="4" fontId="12" fillId="9" borderId="0" xfId="0" applyNumberFormat="1" applyFont="1" applyFill="1" applyAlignment="1" applyProtection="1">
      <alignment vertical="center"/>
      <protection hidden="1"/>
    </xf>
    <xf numFmtId="4" fontId="10" fillId="9" borderId="0" xfId="0" applyNumberFormat="1" applyFont="1" applyFill="1" applyAlignment="1" applyProtection="1">
      <alignment vertical="center"/>
      <protection hidden="1"/>
    </xf>
    <xf numFmtId="0" fontId="10" fillId="9" borderId="20" xfId="0" applyFont="1" applyFill="1" applyBorder="1" applyAlignment="1" applyProtection="1">
      <alignment horizontal="center" vertical="center" wrapText="1"/>
      <protection hidden="1"/>
    </xf>
    <xf numFmtId="0" fontId="10" fillId="9" borderId="19" xfId="0" applyFont="1" applyFill="1" applyBorder="1" applyAlignment="1" applyProtection="1">
      <alignment horizontal="center" vertical="center" wrapText="1"/>
      <protection hidden="1"/>
    </xf>
    <xf numFmtId="0" fontId="13" fillId="9" borderId="0" xfId="0" applyFont="1" applyFill="1" applyAlignment="1" applyProtection="1">
      <alignment horizontal="center" vertical="center"/>
      <protection hidden="1"/>
    </xf>
    <xf numFmtId="0" fontId="14" fillId="9" borderId="0" xfId="0" applyFont="1" applyFill="1" applyAlignment="1" applyProtection="1">
      <alignment horizontal="center" vertical="center"/>
      <protection hidden="1"/>
    </xf>
    <xf numFmtId="0" fontId="9" fillId="9" borderId="20" xfId="0" applyFont="1" applyFill="1" applyBorder="1" applyAlignment="1" applyProtection="1">
      <alignment vertical="center"/>
      <protection hidden="1"/>
    </xf>
    <xf numFmtId="0" fontId="0" fillId="9" borderId="16" xfId="0" applyFill="1" applyBorder="1" applyProtection="1">
      <protection hidden="1"/>
    </xf>
    <xf numFmtId="0" fontId="0" fillId="9" borderId="18" xfId="0" applyFill="1" applyBorder="1" applyProtection="1">
      <protection hidden="1"/>
    </xf>
    <xf numFmtId="0" fontId="25" fillId="9" borderId="0" xfId="0" applyFont="1" applyFill="1" applyAlignment="1" applyProtection="1">
      <alignment vertical="center"/>
      <protection hidden="1"/>
    </xf>
    <xf numFmtId="0" fontId="25" fillId="9" borderId="0" xfId="0" applyFont="1" applyFill="1" applyProtection="1">
      <protection hidden="1"/>
    </xf>
    <xf numFmtId="0" fontId="25" fillId="9" borderId="0" xfId="0" applyFont="1" applyFill="1" applyAlignment="1" applyProtection="1">
      <alignment wrapText="1"/>
      <protection hidden="1"/>
    </xf>
    <xf numFmtId="4" fontId="47" fillId="9" borderId="0" xfId="0" applyNumberFormat="1" applyFont="1" applyFill="1" applyAlignment="1" applyProtection="1">
      <alignment vertical="center"/>
      <protection hidden="1"/>
    </xf>
    <xf numFmtId="4" fontId="48" fillId="9" borderId="0" xfId="0" applyNumberFormat="1" applyFont="1" applyFill="1" applyAlignment="1" applyProtection="1">
      <alignment vertical="center"/>
      <protection hidden="1"/>
    </xf>
    <xf numFmtId="165" fontId="25" fillId="9" borderId="0" xfId="0" applyNumberFormat="1" applyFont="1" applyFill="1" applyProtection="1">
      <protection hidden="1"/>
    </xf>
    <xf numFmtId="4" fontId="47" fillId="9" borderId="0" xfId="0" applyNumberFormat="1" applyFont="1" applyFill="1" applyProtection="1">
      <protection hidden="1"/>
    </xf>
    <xf numFmtId="165" fontId="48" fillId="9" borderId="0" xfId="0" applyNumberFormat="1" applyFont="1" applyFill="1" applyProtection="1">
      <protection hidden="1"/>
    </xf>
    <xf numFmtId="0" fontId="49" fillId="9" borderId="0" xfId="0" applyFont="1" applyFill="1" applyAlignment="1" applyProtection="1">
      <alignment horizontal="right"/>
      <protection hidden="1"/>
    </xf>
    <xf numFmtId="0" fontId="49" fillId="9" borderId="0" xfId="0" applyFont="1" applyFill="1" applyProtection="1">
      <protection hidden="1"/>
    </xf>
    <xf numFmtId="0" fontId="46" fillId="9" borderId="0" xfId="0" applyFont="1" applyFill="1" applyAlignment="1" applyProtection="1">
      <alignment horizontal="center" vertical="center" wrapText="1"/>
      <protection hidden="1"/>
    </xf>
    <xf numFmtId="0" fontId="45" fillId="9" borderId="0" xfId="0" applyFont="1" applyFill="1" applyAlignment="1" applyProtection="1">
      <alignment horizontal="center" vertical="center" wrapText="1"/>
      <protection hidden="1"/>
    </xf>
    <xf numFmtId="3" fontId="50" fillId="7" borderId="14" xfId="0" applyNumberFormat="1" applyFont="1" applyFill="1" applyBorder="1" applyAlignment="1" applyProtection="1">
      <alignment horizontal="center" vertical="center" wrapText="1"/>
      <protection hidden="1"/>
    </xf>
    <xf numFmtId="3" fontId="25" fillId="9" borderId="0" xfId="0" applyNumberFormat="1" applyFont="1" applyFill="1" applyAlignment="1" applyProtection="1">
      <alignment vertical="center" wrapText="1"/>
      <protection hidden="1"/>
    </xf>
    <xf numFmtId="3" fontId="25" fillId="9" borderId="0" xfId="0" applyNumberFormat="1" applyFont="1" applyFill="1" applyAlignment="1" applyProtection="1">
      <alignment vertical="center"/>
      <protection hidden="1"/>
    </xf>
    <xf numFmtId="3" fontId="45" fillId="9" borderId="0" xfId="0" applyNumberFormat="1" applyFont="1" applyFill="1" applyAlignment="1" applyProtection="1">
      <alignment vertical="center"/>
      <protection hidden="1"/>
    </xf>
    <xf numFmtId="167" fontId="0" fillId="0" borderId="0" xfId="0" applyNumberFormat="1"/>
    <xf numFmtId="0" fontId="29" fillId="7" borderId="0" xfId="0" applyFont="1" applyFill="1" applyAlignment="1" applyProtection="1">
      <alignment horizontal="center" vertical="center" wrapText="1"/>
      <protection hidden="1"/>
    </xf>
    <xf numFmtId="0" fontId="0" fillId="0" borderId="42" xfId="0" applyBorder="1" applyAlignment="1" applyProtection="1">
      <alignment horizontal="left" wrapText="1"/>
      <protection locked="0"/>
    </xf>
    <xf numFmtId="0" fontId="0" fillId="0" borderId="24" xfId="0" applyBorder="1" applyAlignment="1" applyProtection="1">
      <alignment horizontal="center" wrapText="1"/>
      <protection locked="0"/>
    </xf>
    <xf numFmtId="0" fontId="0" fillId="0" borderId="24" xfId="0" applyBorder="1" applyAlignment="1" applyProtection="1">
      <alignment horizontal="center"/>
      <protection locked="0"/>
    </xf>
    <xf numFmtId="4" fontId="0" fillId="0" borderId="41" xfId="0" applyNumberFormat="1" applyBorder="1" applyAlignment="1" applyProtection="1">
      <alignment horizontal="center"/>
      <protection locked="0"/>
    </xf>
    <xf numFmtId="0" fontId="0" fillId="9" borderId="0" xfId="0" applyFill="1" applyAlignment="1" applyProtection="1">
      <alignment horizontal="left" vertical="center"/>
      <protection hidden="1"/>
    </xf>
    <xf numFmtId="0" fontId="15" fillId="2" borderId="0" xfId="0" applyFont="1" applyFill="1" applyProtection="1">
      <protection hidden="1"/>
    </xf>
    <xf numFmtId="0" fontId="3" fillId="2" borderId="0" xfId="0" applyFont="1" applyFill="1" applyProtection="1">
      <protection hidden="1"/>
    </xf>
    <xf numFmtId="0" fontId="0" fillId="7" borderId="0" xfId="0" applyFill="1" applyProtection="1">
      <protection hidden="1"/>
    </xf>
    <xf numFmtId="0" fontId="3" fillId="2" borderId="0" xfId="0" applyFont="1" applyFill="1" applyAlignment="1" applyProtection="1">
      <alignment vertical="center"/>
      <protection hidden="1"/>
    </xf>
    <xf numFmtId="0" fontId="0" fillId="6" borderId="4" xfId="0" applyFill="1" applyBorder="1" applyProtection="1">
      <protection hidden="1"/>
    </xf>
    <xf numFmtId="0" fontId="0" fillId="8" borderId="0" xfId="0" applyFill="1" applyAlignment="1" applyProtection="1">
      <alignment horizontal="right" wrapText="1"/>
      <protection hidden="1"/>
    </xf>
    <xf numFmtId="0" fontId="0" fillId="8" borderId="7" xfId="0" applyFill="1" applyBorder="1" applyAlignment="1" applyProtection="1">
      <alignment horizontal="right" wrapText="1"/>
      <protection hidden="1"/>
    </xf>
    <xf numFmtId="0" fontId="43" fillId="8" borderId="0" xfId="0" applyFont="1" applyFill="1" applyAlignment="1" applyProtection="1">
      <alignment horizontal="right" wrapText="1"/>
      <protection hidden="1"/>
    </xf>
    <xf numFmtId="0" fontId="17" fillId="9" borderId="0" xfId="0" applyFont="1" applyFill="1" applyProtection="1">
      <protection hidden="1"/>
    </xf>
    <xf numFmtId="0" fontId="10" fillId="9" borderId="0" xfId="0" applyFont="1" applyFill="1" applyAlignment="1" applyProtection="1">
      <alignment horizontal="center" vertical="center" wrapText="1"/>
      <protection hidden="1"/>
    </xf>
    <xf numFmtId="0" fontId="41" fillId="9" borderId="0" xfId="0" applyFont="1" applyFill="1" applyProtection="1">
      <protection hidden="1"/>
    </xf>
    <xf numFmtId="0" fontId="0" fillId="9" borderId="0" xfId="0" applyFill="1" applyAlignment="1" applyProtection="1">
      <alignment wrapText="1"/>
      <protection hidden="1"/>
    </xf>
    <xf numFmtId="0" fontId="20" fillId="9" borderId="0" xfId="0" applyFont="1" applyFill="1" applyProtection="1">
      <protection hidden="1"/>
    </xf>
    <xf numFmtId="0" fontId="24" fillId="0" borderId="0" xfId="0" applyFont="1" applyProtection="1">
      <protection hidden="1"/>
    </xf>
    <xf numFmtId="0" fontId="18" fillId="5" borderId="0" xfId="0" applyFont="1" applyFill="1" applyProtection="1">
      <protection hidden="1"/>
    </xf>
    <xf numFmtId="0" fontId="23" fillId="7" borderId="33" xfId="0" applyFont="1" applyFill="1" applyBorder="1" applyProtection="1">
      <protection hidden="1"/>
    </xf>
    <xf numFmtId="0" fontId="0" fillId="5" borderId="0" xfId="0" applyFill="1" applyProtection="1">
      <protection hidden="1"/>
    </xf>
    <xf numFmtId="14" fontId="23" fillId="7" borderId="33" xfId="0" applyNumberFormat="1" applyFont="1" applyFill="1" applyBorder="1" applyProtection="1">
      <protection hidden="1"/>
    </xf>
    <xf numFmtId="0" fontId="23" fillId="7" borderId="44" xfId="0" applyFont="1" applyFill="1" applyBorder="1" applyProtection="1">
      <protection hidden="1"/>
    </xf>
    <xf numFmtId="0" fontId="1" fillId="0" borderId="0" xfId="0" applyFont="1" applyProtection="1">
      <protection hidden="1"/>
    </xf>
    <xf numFmtId="0" fontId="21" fillId="0" borderId="0" xfId="1" applyProtection="1"/>
    <xf numFmtId="0" fontId="0" fillId="8" borderId="0" xfId="0" applyFill="1" applyProtection="1">
      <protection hidden="1"/>
    </xf>
    <xf numFmtId="0" fontId="0" fillId="8" borderId="43" xfId="0" applyFill="1" applyBorder="1" applyProtection="1">
      <protection hidden="1"/>
    </xf>
    <xf numFmtId="0" fontId="0" fillId="5" borderId="0" xfId="0" applyFill="1" applyProtection="1">
      <protection hidden="1"/>
    </xf>
    <xf numFmtId="0" fontId="0" fillId="8" borderId="35" xfId="0" applyFill="1" applyBorder="1" applyProtection="1">
      <protection hidden="1"/>
    </xf>
    <xf numFmtId="0" fontId="0" fillId="8" borderId="45" xfId="0" applyFill="1" applyBorder="1" applyProtection="1">
      <protection hidden="1"/>
    </xf>
    <xf numFmtId="0" fontId="0" fillId="11" borderId="14" xfId="0" applyFill="1" applyBorder="1" applyAlignment="1" applyProtection="1">
      <alignment horizontal="left" vertical="center" wrapText="1"/>
      <protection hidden="1"/>
    </xf>
    <xf numFmtId="0" fontId="0" fillId="11" borderId="15" xfId="0" applyFill="1" applyBorder="1" applyAlignment="1" applyProtection="1">
      <alignment horizontal="left" vertical="center" wrapText="1"/>
      <protection hidden="1"/>
    </xf>
    <xf numFmtId="0" fontId="24" fillId="2" borderId="14" xfId="0" applyFont="1" applyFill="1" applyBorder="1" applyAlignment="1" applyProtection="1">
      <alignment horizontal="left" vertical="center" wrapText="1"/>
      <protection hidden="1"/>
    </xf>
    <xf numFmtId="0" fontId="24" fillId="2" borderId="15" xfId="0" applyFont="1" applyFill="1" applyBorder="1" applyAlignment="1" applyProtection="1">
      <alignment horizontal="left" vertical="center" wrapText="1"/>
      <protection hidden="1"/>
    </xf>
    <xf numFmtId="0" fontId="24" fillId="2" borderId="30" xfId="0" applyFont="1" applyFill="1" applyBorder="1" applyAlignment="1" applyProtection="1">
      <alignment horizontal="left" vertical="center" wrapText="1"/>
      <protection hidden="1"/>
    </xf>
    <xf numFmtId="0" fontId="24" fillId="2" borderId="14" xfId="0" applyFont="1" applyFill="1" applyBorder="1" applyAlignment="1" applyProtection="1">
      <alignment horizontal="center" vertical="center"/>
      <protection hidden="1"/>
    </xf>
    <xf numFmtId="0" fontId="24" fillId="2" borderId="15" xfId="0" applyFont="1" applyFill="1" applyBorder="1" applyAlignment="1" applyProtection="1">
      <alignment horizontal="center" vertical="center"/>
      <protection hidden="1"/>
    </xf>
    <xf numFmtId="0" fontId="18" fillId="7" borderId="41" xfId="0" applyFont="1" applyFill="1" applyBorder="1" applyAlignment="1" applyProtection="1">
      <alignment horizontal="center" vertical="center"/>
      <protection hidden="1"/>
    </xf>
    <xf numFmtId="0" fontId="18" fillId="7" borderId="27" xfId="0" applyFont="1" applyFill="1" applyBorder="1" applyAlignment="1" applyProtection="1">
      <alignment horizontal="center" vertical="center"/>
      <protection hidden="1"/>
    </xf>
    <xf numFmtId="0" fontId="18" fillId="7" borderId="42" xfId="0" applyFont="1" applyFill="1" applyBorder="1" applyAlignment="1" applyProtection="1">
      <alignment horizontal="center" vertical="center"/>
      <protection hidden="1"/>
    </xf>
    <xf numFmtId="0" fontId="27" fillId="7" borderId="14" xfId="0" applyFont="1" applyFill="1" applyBorder="1" applyAlignment="1" applyProtection="1">
      <alignment horizontal="center" vertical="top"/>
      <protection hidden="1"/>
    </xf>
    <xf numFmtId="0" fontId="27" fillId="7" borderId="30" xfId="0" applyFont="1" applyFill="1" applyBorder="1" applyAlignment="1" applyProtection="1">
      <alignment horizontal="center" vertical="top"/>
      <protection hidden="1"/>
    </xf>
    <xf numFmtId="0" fontId="27" fillId="7" borderId="15" xfId="0" applyFont="1" applyFill="1" applyBorder="1" applyAlignment="1" applyProtection="1">
      <alignment horizontal="center" vertical="top"/>
      <protection hidden="1"/>
    </xf>
    <xf numFmtId="0" fontId="27" fillId="7" borderId="14" xfId="0" applyFont="1" applyFill="1" applyBorder="1" applyAlignment="1" applyProtection="1">
      <alignment horizontal="center" vertical="center"/>
      <protection hidden="1"/>
    </xf>
    <xf numFmtId="0" fontId="27" fillId="7" borderId="30" xfId="0" applyFont="1" applyFill="1" applyBorder="1" applyAlignment="1" applyProtection="1">
      <alignment horizontal="center" vertical="center"/>
      <protection hidden="1"/>
    </xf>
    <xf numFmtId="0" fontId="27" fillId="7" borderId="15" xfId="0" applyFont="1" applyFill="1" applyBorder="1" applyAlignment="1" applyProtection="1">
      <alignment horizontal="center" vertical="center"/>
      <protection hidden="1"/>
    </xf>
    <xf numFmtId="0" fontId="34" fillId="8" borderId="12" xfId="0" applyFont="1" applyFill="1" applyBorder="1" applyAlignment="1" applyProtection="1">
      <alignment horizontal="center" vertical="center"/>
      <protection hidden="1"/>
    </xf>
    <xf numFmtId="0" fontId="34" fillId="8" borderId="12" xfId="0" applyFont="1" applyFill="1" applyBorder="1" applyAlignment="1" applyProtection="1">
      <alignment horizontal="center" vertical="center" wrapText="1"/>
      <protection hidden="1"/>
    </xf>
    <xf numFmtId="0" fontId="27" fillId="7" borderId="14" xfId="0" applyFont="1" applyFill="1" applyBorder="1" applyAlignment="1" applyProtection="1">
      <alignment horizontal="center" vertical="center" wrapText="1"/>
      <protection hidden="1"/>
    </xf>
    <xf numFmtId="2" fontId="24" fillId="2" borderId="12" xfId="0" applyNumberFormat="1" applyFont="1" applyFill="1" applyBorder="1" applyAlignment="1" applyProtection="1">
      <alignment horizontal="left" vertical="center" wrapText="1"/>
      <protection hidden="1"/>
    </xf>
    <xf numFmtId="0" fontId="36" fillId="2" borderId="12" xfId="0" applyFont="1" applyFill="1" applyBorder="1" applyAlignment="1" applyProtection="1">
      <alignment horizontal="left" vertical="center" wrapText="1"/>
      <protection hidden="1"/>
    </xf>
    <xf numFmtId="0" fontId="34" fillId="8" borderId="14" xfId="0" applyFont="1" applyFill="1" applyBorder="1" applyAlignment="1" applyProtection="1">
      <alignment horizontal="center" vertical="center" wrapText="1"/>
      <protection hidden="1"/>
    </xf>
    <xf numFmtId="0" fontId="31" fillId="0" borderId="0" xfId="0" applyFont="1" applyAlignment="1" applyProtection="1">
      <alignment horizontal="center"/>
      <protection hidden="1"/>
    </xf>
    <xf numFmtId="0" fontId="42" fillId="5" borderId="0" xfId="0" applyFont="1" applyFill="1" applyAlignment="1" applyProtection="1">
      <alignment horizontal="left"/>
      <protection hidden="1"/>
    </xf>
    <xf numFmtId="0" fontId="32" fillId="5" borderId="0" xfId="0" applyFont="1" applyFill="1" applyAlignment="1" applyProtection="1">
      <alignment horizontal="center" vertical="top"/>
      <protection hidden="1"/>
    </xf>
    <xf numFmtId="0" fontId="33" fillId="0" borderId="0" xfId="0" applyFont="1" applyAlignment="1" applyProtection="1">
      <alignment horizontal="center" vertical="center" wrapText="1" shrinkToFit="1"/>
      <protection hidden="1"/>
    </xf>
    <xf numFmtId="0" fontId="24" fillId="2" borderId="12" xfId="0" applyFont="1" applyFill="1" applyBorder="1" applyAlignment="1" applyProtection="1">
      <alignment horizontal="left" vertical="center" wrapText="1"/>
      <protection hidden="1"/>
    </xf>
    <xf numFmtId="0" fontId="27" fillId="7" borderId="4" xfId="0" applyFont="1" applyFill="1" applyBorder="1" applyAlignment="1" applyProtection="1">
      <alignment horizontal="right" vertical="center" wrapText="1"/>
      <protection hidden="1"/>
    </xf>
    <xf numFmtId="0" fontId="27" fillId="7" borderId="0" xfId="0" applyFont="1" applyFill="1" applyAlignment="1" applyProtection="1">
      <alignment horizontal="right" vertical="center" wrapText="1"/>
      <protection hidden="1"/>
    </xf>
    <xf numFmtId="0" fontId="27" fillId="7" borderId="4" xfId="0" applyFont="1" applyFill="1" applyBorder="1" applyAlignment="1" applyProtection="1">
      <alignment horizontal="right" vertical="center"/>
      <protection hidden="1"/>
    </xf>
    <xf numFmtId="0" fontId="27" fillId="7" borderId="0" xfId="0" applyFont="1" applyFill="1" applyAlignment="1" applyProtection="1">
      <alignment horizontal="right" vertical="center"/>
      <protection hidden="1"/>
    </xf>
    <xf numFmtId="0" fontId="45" fillId="0" borderId="4" xfId="0" applyFont="1" applyBorder="1" applyAlignment="1" applyProtection="1">
      <alignment horizontal="center" vertical="center" wrapText="1"/>
      <protection locked="0"/>
    </xf>
    <xf numFmtId="0" fontId="45" fillId="0" borderId="0" xfId="0" applyFont="1" applyAlignment="1" applyProtection="1">
      <alignment horizontal="center" vertical="center" wrapText="1"/>
      <protection locked="0"/>
    </xf>
    <xf numFmtId="14" fontId="25" fillId="0" borderId="0" xfId="0" applyNumberFormat="1" applyFont="1" applyAlignment="1" applyProtection="1">
      <alignment horizontal="center" vertical="center"/>
      <protection locked="0"/>
    </xf>
    <xf numFmtId="0" fontId="25" fillId="0" borderId="0" xfId="0" applyFont="1" applyAlignment="1" applyProtection="1">
      <alignment horizontal="center" vertical="center"/>
      <protection locked="0"/>
    </xf>
    <xf numFmtId="0" fontId="50" fillId="7" borderId="14" xfId="0" applyFont="1" applyFill="1" applyBorder="1" applyAlignment="1" applyProtection="1">
      <alignment horizontal="center" vertical="center" wrapText="1"/>
      <protection hidden="1"/>
    </xf>
    <xf numFmtId="0" fontId="50" fillId="7" borderId="30" xfId="0" applyFont="1" applyFill="1" applyBorder="1" applyAlignment="1" applyProtection="1">
      <alignment horizontal="center" vertical="center" wrapText="1"/>
      <protection hidden="1"/>
    </xf>
    <xf numFmtId="0" fontId="50" fillId="7" borderId="15" xfId="0" applyFont="1" applyFill="1" applyBorder="1" applyAlignment="1" applyProtection="1">
      <alignment horizontal="center" vertical="center" wrapText="1"/>
      <protection hidden="1"/>
    </xf>
    <xf numFmtId="3" fontId="46" fillId="8" borderId="0" xfId="0" applyNumberFormat="1" applyFont="1" applyFill="1" applyAlignment="1" applyProtection="1">
      <alignment horizontal="center" vertical="center" wrapText="1"/>
      <protection hidden="1"/>
    </xf>
    <xf numFmtId="165" fontId="51" fillId="8" borderId="0" xfId="0" applyNumberFormat="1" applyFont="1" applyFill="1" applyAlignment="1" applyProtection="1">
      <alignment horizontal="center" vertical="center"/>
      <protection hidden="1"/>
    </xf>
    <xf numFmtId="0" fontId="49" fillId="9" borderId="0" xfId="0" applyFont="1" applyFill="1" applyAlignment="1" applyProtection="1">
      <alignment horizontal="right" vertical="center"/>
      <protection hidden="1"/>
    </xf>
    <xf numFmtId="0" fontId="50" fillId="7" borderId="30" xfId="0" applyFont="1" applyFill="1" applyBorder="1" applyAlignment="1" applyProtection="1">
      <alignment horizontal="left" vertical="center" wrapText="1"/>
      <protection hidden="1"/>
    </xf>
    <xf numFmtId="0" fontId="50" fillId="7" borderId="15" xfId="0" applyFont="1" applyFill="1" applyBorder="1" applyAlignment="1" applyProtection="1">
      <alignment horizontal="left" vertical="center" wrapText="1"/>
      <protection hidden="1"/>
    </xf>
    <xf numFmtId="165" fontId="46" fillId="8" borderId="0" xfId="0" applyNumberFormat="1" applyFont="1" applyFill="1" applyAlignment="1" applyProtection="1">
      <alignment horizontal="center" vertical="center"/>
      <protection hidden="1"/>
    </xf>
    <xf numFmtId="0" fontId="49" fillId="9" borderId="0" xfId="0" applyFont="1" applyFill="1" applyAlignment="1" applyProtection="1">
      <alignment wrapText="1"/>
      <protection hidden="1"/>
    </xf>
    <xf numFmtId="0" fontId="0" fillId="9" borderId="17" xfId="0" applyFill="1" applyBorder="1" applyProtection="1">
      <protection hidden="1"/>
    </xf>
    <xf numFmtId="0" fontId="0" fillId="9" borderId="19" xfId="0" applyFill="1" applyBorder="1" applyProtection="1">
      <protection hidden="1"/>
    </xf>
    <xf numFmtId="0" fontId="0" fillId="9" borderId="0" xfId="0" applyFill="1" applyProtection="1">
      <protection hidden="1"/>
    </xf>
    <xf numFmtId="0" fontId="0" fillId="9" borderId="20" xfId="0" applyFill="1" applyBorder="1" applyProtection="1">
      <protection hidden="1"/>
    </xf>
    <xf numFmtId="0" fontId="18" fillId="7" borderId="14" xfId="0" applyFont="1" applyFill="1" applyBorder="1" applyAlignment="1" applyProtection="1">
      <alignment horizontal="right" vertical="center"/>
      <protection hidden="1"/>
    </xf>
    <xf numFmtId="0" fontId="18" fillId="7" borderId="30" xfId="0" applyFont="1" applyFill="1" applyBorder="1" applyAlignment="1" applyProtection="1">
      <alignment horizontal="right" vertical="center"/>
      <protection hidden="1"/>
    </xf>
    <xf numFmtId="0" fontId="18" fillId="7" borderId="15" xfId="0" applyFont="1" applyFill="1" applyBorder="1" applyAlignment="1" applyProtection="1">
      <alignment horizontal="right" vertical="center"/>
      <protection hidden="1"/>
    </xf>
    <xf numFmtId="49" fontId="1" fillId="8" borderId="0" xfId="0" applyNumberFormat="1" applyFont="1" applyFill="1" applyAlignment="1" applyProtection="1">
      <alignment horizontal="center" vertical="center"/>
      <protection hidden="1"/>
    </xf>
    <xf numFmtId="0" fontId="46" fillId="5" borderId="0" xfId="0" applyFont="1" applyFill="1" applyAlignment="1" applyProtection="1">
      <alignment horizontal="center" vertical="center"/>
      <protection locked="0"/>
    </xf>
    <xf numFmtId="0" fontId="53" fillId="7" borderId="19" xfId="0" applyFont="1" applyFill="1" applyBorder="1" applyAlignment="1" applyProtection="1">
      <alignment horizontal="center" vertical="top" wrapText="1"/>
      <protection hidden="1"/>
    </xf>
    <xf numFmtId="0" fontId="53" fillId="7" borderId="0" xfId="0" applyFont="1" applyFill="1" applyAlignment="1" applyProtection="1">
      <alignment horizontal="center" vertical="top" wrapText="1"/>
      <protection hidden="1"/>
    </xf>
    <xf numFmtId="0" fontId="53" fillId="7" borderId="20" xfId="0" applyFont="1" applyFill="1" applyBorder="1" applyAlignment="1" applyProtection="1">
      <alignment horizontal="center" vertical="top" wrapText="1"/>
      <protection hidden="1"/>
    </xf>
    <xf numFmtId="0" fontId="13" fillId="9" borderId="0" xfId="0" applyFont="1" applyFill="1" applyAlignment="1" applyProtection="1">
      <alignment horizontal="center" vertical="center" wrapText="1"/>
      <protection hidden="1"/>
    </xf>
    <xf numFmtId="0" fontId="14" fillId="9" borderId="0" xfId="0" applyFont="1" applyFill="1" applyAlignment="1" applyProtection="1">
      <alignment horizontal="center" vertical="center" wrapText="1"/>
      <protection hidden="1"/>
    </xf>
    <xf numFmtId="0" fontId="3" fillId="8" borderId="0" xfId="0" applyFont="1" applyFill="1" applyAlignment="1" applyProtection="1">
      <alignment horizontal="center" vertical="center" wrapText="1"/>
      <protection hidden="1"/>
    </xf>
    <xf numFmtId="4" fontId="0" fillId="8" borderId="27" xfId="0" applyNumberFormat="1" applyFill="1" applyBorder="1" applyAlignment="1" applyProtection="1">
      <alignment horizontal="center"/>
      <protection hidden="1"/>
    </xf>
    <xf numFmtId="0" fontId="11" fillId="7" borderId="2" xfId="0" applyFont="1" applyFill="1" applyBorder="1" applyAlignment="1" applyProtection="1">
      <alignment horizontal="center" vertical="center" wrapText="1"/>
      <protection hidden="1"/>
    </xf>
    <xf numFmtId="0" fontId="3" fillId="8" borderId="35" xfId="0" applyFont="1" applyFill="1" applyBorder="1" applyAlignment="1" applyProtection="1">
      <alignment horizontal="center" vertical="center" wrapText="1"/>
      <protection hidden="1"/>
    </xf>
    <xf numFmtId="49" fontId="0" fillId="8" borderId="0" xfId="0" applyNumberFormat="1" applyFill="1" applyAlignment="1" applyProtection="1">
      <alignment horizontal="center" vertical="center" wrapText="1"/>
      <protection hidden="1"/>
    </xf>
    <xf numFmtId="0" fontId="0" fillId="0" borderId="42" xfId="0" applyBorder="1" applyAlignment="1" applyProtection="1">
      <alignment horizontal="center" wrapText="1"/>
      <protection locked="0"/>
    </xf>
    <xf numFmtId="0" fontId="0" fillId="0" borderId="24" xfId="0" applyBorder="1" applyAlignment="1" applyProtection="1">
      <alignment horizontal="center" wrapText="1"/>
      <protection locked="0"/>
    </xf>
    <xf numFmtId="0" fontId="0" fillId="0" borderId="41" xfId="0" applyBorder="1" applyAlignment="1" applyProtection="1">
      <alignment horizontal="center" wrapText="1"/>
      <protection locked="0"/>
    </xf>
    <xf numFmtId="0" fontId="0" fillId="0" borderId="42" xfId="0" applyBorder="1" applyAlignment="1" applyProtection="1">
      <alignment horizontal="center"/>
      <protection locked="0"/>
    </xf>
    <xf numFmtId="0" fontId="0" fillId="0" borderId="24" xfId="0" applyBorder="1" applyAlignment="1" applyProtection="1">
      <alignment horizontal="center"/>
      <protection locked="0"/>
    </xf>
    <xf numFmtId="0" fontId="0" fillId="8" borderId="27" xfId="0" applyFill="1" applyBorder="1" applyAlignment="1" applyProtection="1">
      <alignment horizontal="left" wrapText="1"/>
      <protection hidden="1"/>
    </xf>
    <xf numFmtId="0" fontId="0" fillId="8" borderId="26" xfId="0" applyFill="1" applyBorder="1" applyAlignment="1" applyProtection="1">
      <alignment horizontal="center"/>
      <protection hidden="1"/>
    </xf>
    <xf numFmtId="0" fontId="0" fillId="8" borderId="28" xfId="0" applyFill="1" applyBorder="1" applyAlignment="1" applyProtection="1">
      <alignment horizontal="center"/>
      <protection hidden="1"/>
    </xf>
    <xf numFmtId="3" fontId="11" fillId="7" borderId="5" xfId="0" applyNumberFormat="1" applyFont="1" applyFill="1" applyBorder="1" applyAlignment="1" applyProtection="1">
      <alignment horizontal="center" vertical="center" wrapText="1"/>
      <protection hidden="1"/>
    </xf>
    <xf numFmtId="3" fontId="11" fillId="7" borderId="34" xfId="0" applyNumberFormat="1" applyFont="1" applyFill="1" applyBorder="1" applyAlignment="1" applyProtection="1">
      <alignment horizontal="center" vertical="center" wrapText="1"/>
      <protection hidden="1"/>
    </xf>
    <xf numFmtId="0" fontId="5" fillId="7" borderId="1" xfId="0" applyFont="1" applyFill="1" applyBorder="1" applyAlignment="1" applyProtection="1">
      <alignment horizontal="center" vertical="center" wrapText="1"/>
      <protection hidden="1"/>
    </xf>
    <xf numFmtId="0" fontId="5" fillId="7" borderId="2" xfId="0" applyFont="1" applyFill="1" applyBorder="1" applyAlignment="1" applyProtection="1">
      <alignment horizontal="center" vertical="center" wrapText="1"/>
      <protection hidden="1"/>
    </xf>
    <xf numFmtId="0" fontId="5" fillId="7" borderId="4" xfId="0" applyFont="1" applyFill="1" applyBorder="1" applyAlignment="1" applyProtection="1">
      <alignment horizontal="center" vertical="center" wrapText="1"/>
      <protection hidden="1"/>
    </xf>
    <xf numFmtId="0" fontId="5" fillId="7" borderId="0" xfId="0" applyFont="1" applyFill="1" applyAlignment="1" applyProtection="1">
      <alignment horizontal="center" vertical="center" wrapText="1"/>
      <protection hidden="1"/>
    </xf>
    <xf numFmtId="0" fontId="5" fillId="7" borderId="36" xfId="0" applyFont="1" applyFill="1" applyBorder="1" applyAlignment="1" applyProtection="1">
      <alignment horizontal="center" vertical="center" wrapText="1"/>
      <protection hidden="1"/>
    </xf>
    <xf numFmtId="0" fontId="5" fillId="7" borderId="35" xfId="0" applyFont="1" applyFill="1" applyBorder="1" applyAlignment="1" applyProtection="1">
      <alignment horizontal="center" vertical="center" wrapText="1"/>
      <protection hidden="1"/>
    </xf>
    <xf numFmtId="3" fontId="0" fillId="8" borderId="1" xfId="0" applyNumberFormat="1" applyFill="1" applyBorder="1" applyAlignment="1" applyProtection="1">
      <alignment horizontal="center" vertical="center" wrapText="1"/>
      <protection hidden="1"/>
    </xf>
    <xf numFmtId="3" fontId="0" fillId="8" borderId="3" xfId="0" applyNumberFormat="1" applyFill="1" applyBorder="1" applyAlignment="1" applyProtection="1">
      <alignment horizontal="center" vertical="center" wrapText="1"/>
      <protection hidden="1"/>
    </xf>
    <xf numFmtId="3" fontId="0" fillId="8" borderId="4" xfId="0" applyNumberFormat="1" applyFill="1" applyBorder="1" applyAlignment="1" applyProtection="1">
      <alignment horizontal="center" vertical="center" wrapText="1"/>
      <protection hidden="1"/>
    </xf>
    <xf numFmtId="3" fontId="0" fillId="8" borderId="7" xfId="0" applyNumberFormat="1" applyFill="1" applyBorder="1" applyAlignment="1" applyProtection="1">
      <alignment horizontal="center" vertical="center" wrapText="1"/>
      <protection hidden="1"/>
    </xf>
    <xf numFmtId="3" fontId="0" fillId="8" borderId="36" xfId="0" applyNumberFormat="1" applyFill="1" applyBorder="1" applyAlignment="1" applyProtection="1">
      <alignment horizontal="center" vertical="center" wrapText="1"/>
      <protection hidden="1"/>
    </xf>
    <xf numFmtId="3" fontId="0" fillId="8" borderId="31" xfId="0" applyNumberFormat="1" applyFill="1" applyBorder="1" applyAlignment="1" applyProtection="1">
      <alignment horizontal="center" vertical="center" wrapText="1"/>
      <protection hidden="1"/>
    </xf>
    <xf numFmtId="49" fontId="30" fillId="8" borderId="0" xfId="0" applyNumberFormat="1" applyFont="1" applyFill="1" applyAlignment="1" applyProtection="1">
      <alignment horizontal="center" vertical="center" wrapText="1"/>
      <protection hidden="1"/>
    </xf>
    <xf numFmtId="0" fontId="3" fillId="8" borderId="7" xfId="0" applyFont="1" applyFill="1" applyBorder="1" applyAlignment="1" applyProtection="1">
      <alignment horizontal="center" vertical="center" wrapText="1"/>
      <protection hidden="1"/>
    </xf>
    <xf numFmtId="0" fontId="3" fillId="8" borderId="31" xfId="0" applyFont="1" applyFill="1" applyBorder="1" applyAlignment="1" applyProtection="1">
      <alignment horizontal="center" vertical="center" wrapText="1"/>
      <protection hidden="1"/>
    </xf>
    <xf numFmtId="0" fontId="0" fillId="0" borderId="42" xfId="0" applyBorder="1" applyAlignment="1" applyProtection="1">
      <alignment horizontal="left" wrapText="1"/>
      <protection locked="0"/>
    </xf>
    <xf numFmtId="0" fontId="0" fillId="0" borderId="24" xfId="0" applyBorder="1" applyAlignment="1" applyProtection="1">
      <alignment horizontal="left" wrapText="1"/>
      <protection locked="0"/>
    </xf>
    <xf numFmtId="0" fontId="22" fillId="2" borderId="9" xfId="1" applyFont="1" applyFill="1" applyBorder="1" applyAlignment="1" applyProtection="1">
      <alignment horizontal="left"/>
      <protection hidden="1"/>
    </xf>
    <xf numFmtId="0" fontId="5" fillId="7" borderId="5" xfId="0" applyFont="1" applyFill="1" applyBorder="1" applyAlignment="1" applyProtection="1">
      <alignment horizontal="center"/>
      <protection hidden="1"/>
    </xf>
    <xf numFmtId="0" fontId="5" fillId="7" borderId="6" xfId="0" applyFont="1" applyFill="1" applyBorder="1" applyAlignment="1" applyProtection="1">
      <alignment horizontal="center"/>
      <protection hidden="1"/>
    </xf>
    <xf numFmtId="0" fontId="5" fillId="7" borderId="34" xfId="0" applyFont="1" applyFill="1" applyBorder="1" applyAlignment="1" applyProtection="1">
      <alignment horizontal="center"/>
      <protection hidden="1"/>
    </xf>
    <xf numFmtId="0" fontId="0" fillId="8" borderId="7" xfId="0" applyFill="1" applyBorder="1" applyAlignment="1" applyProtection="1">
      <alignment horizontal="center" vertical="center" wrapText="1"/>
      <protection hidden="1"/>
    </xf>
    <xf numFmtId="0" fontId="0" fillId="8" borderId="31" xfId="0" applyFill="1" applyBorder="1" applyAlignment="1" applyProtection="1">
      <alignment horizontal="center" vertical="center" wrapText="1"/>
      <protection hidden="1"/>
    </xf>
    <xf numFmtId="0" fontId="11" fillId="7" borderId="0" xfId="0" applyFont="1" applyFill="1" applyAlignment="1" applyProtection="1">
      <alignment horizontal="center" vertical="center" wrapText="1"/>
      <protection hidden="1"/>
    </xf>
    <xf numFmtId="0" fontId="0" fillId="8" borderId="27" xfId="0" applyFill="1" applyBorder="1" applyAlignment="1" applyProtection="1">
      <alignment horizontal="right" wrapText="1"/>
      <protection hidden="1"/>
    </xf>
    <xf numFmtId="0" fontId="1" fillId="8" borderId="32" xfId="0" applyFont="1" applyFill="1" applyBorder="1" applyAlignment="1" applyProtection="1">
      <alignment horizontal="center"/>
      <protection hidden="1"/>
    </xf>
    <xf numFmtId="0" fontId="1" fillId="8" borderId="40" xfId="0" applyFont="1" applyFill="1" applyBorder="1" applyAlignment="1" applyProtection="1">
      <alignment horizontal="center"/>
      <protection hidden="1"/>
    </xf>
    <xf numFmtId="0" fontId="11" fillId="7" borderId="2" xfId="0" applyFont="1" applyFill="1" applyBorder="1" applyAlignment="1" applyProtection="1">
      <alignment vertical="center" wrapText="1"/>
      <protection hidden="1"/>
    </xf>
    <xf numFmtId="4" fontId="1" fillId="8" borderId="39" xfId="0" applyNumberFormat="1" applyFont="1" applyFill="1" applyBorder="1" applyAlignment="1" applyProtection="1">
      <alignment horizontal="center"/>
      <protection hidden="1"/>
    </xf>
    <xf numFmtId="0" fontId="0" fillId="8" borderId="0" xfId="0" applyFill="1" applyAlignment="1" applyProtection="1">
      <alignment horizontal="right" wrapText="1"/>
      <protection hidden="1"/>
    </xf>
    <xf numFmtId="0" fontId="3" fillId="8" borderId="0" xfId="0" applyFont="1" applyFill="1" applyAlignment="1" applyProtection="1">
      <alignment horizontal="center" vertical="center"/>
      <protection hidden="1"/>
    </xf>
    <xf numFmtId="3" fontId="11" fillId="7" borderId="1" xfId="0" applyNumberFormat="1" applyFont="1" applyFill="1" applyBorder="1" applyAlignment="1" applyProtection="1">
      <alignment horizontal="center" vertical="center" wrapText="1"/>
      <protection hidden="1"/>
    </xf>
    <xf numFmtId="3" fontId="11" fillId="7" borderId="3" xfId="0" applyNumberFormat="1" applyFont="1" applyFill="1" applyBorder="1" applyAlignment="1" applyProtection="1">
      <alignment horizontal="center" vertical="center" wrapText="1"/>
      <protection hidden="1"/>
    </xf>
    <xf numFmtId="0" fontId="0" fillId="8" borderId="4" xfId="0" applyFill="1" applyBorder="1" applyAlignment="1" applyProtection="1">
      <alignment horizontal="center" vertical="center" wrapText="1"/>
      <protection hidden="1"/>
    </xf>
    <xf numFmtId="0" fontId="0" fillId="8" borderId="36" xfId="0" applyFill="1" applyBorder="1" applyAlignment="1" applyProtection="1">
      <alignment horizontal="center" vertical="center" wrapText="1"/>
      <protection hidden="1"/>
    </xf>
    <xf numFmtId="3" fontId="0" fillId="8" borderId="29" xfId="0" applyNumberFormat="1" applyFill="1" applyBorder="1" applyAlignment="1" applyProtection="1">
      <alignment horizontal="center" vertical="center" wrapText="1"/>
      <protection hidden="1"/>
    </xf>
    <xf numFmtId="0" fontId="0" fillId="8" borderId="37" xfId="0" applyFill="1" applyBorder="1" applyAlignment="1" applyProtection="1">
      <alignment horizontal="center" vertical="center" wrapText="1"/>
      <protection hidden="1"/>
    </xf>
    <xf numFmtId="0" fontId="0" fillId="8" borderId="38" xfId="0" applyFill="1" applyBorder="1" applyAlignment="1" applyProtection="1">
      <alignment horizontal="center" vertical="center" wrapText="1"/>
      <protection hidden="1"/>
    </xf>
    <xf numFmtId="0" fontId="16" fillId="7" borderId="4" xfId="0" applyFont="1" applyFill="1" applyBorder="1" applyAlignment="1" applyProtection="1">
      <alignment horizontal="center" vertical="center"/>
      <protection hidden="1"/>
    </xf>
    <xf numFmtId="0" fontId="16" fillId="7" borderId="0" xfId="0" applyFont="1" applyFill="1" applyAlignment="1" applyProtection="1">
      <alignment horizontal="center" vertical="center"/>
      <protection hidden="1"/>
    </xf>
    <xf numFmtId="0" fontId="4" fillId="7" borderId="4" xfId="0" applyFont="1" applyFill="1" applyBorder="1" applyAlignment="1" applyProtection="1">
      <alignment horizontal="center" vertical="center"/>
      <protection hidden="1"/>
    </xf>
    <xf numFmtId="0" fontId="4" fillId="7" borderId="0" xfId="0" applyFont="1" applyFill="1" applyAlignment="1" applyProtection="1">
      <alignment horizontal="center" vertical="center"/>
      <protection hidden="1"/>
    </xf>
    <xf numFmtId="0" fontId="52" fillId="8" borderId="0" xfId="0" applyFont="1" applyFill="1" applyAlignment="1" applyProtection="1">
      <alignment horizontal="center" vertical="center" wrapText="1"/>
      <protection hidden="1"/>
    </xf>
    <xf numFmtId="7" fontId="44" fillId="8" borderId="4" xfId="0" applyNumberFormat="1" applyFont="1" applyFill="1" applyBorder="1" applyAlignment="1" applyProtection="1">
      <alignment horizontal="center" vertical="center" wrapText="1"/>
      <protection hidden="1"/>
    </xf>
    <xf numFmtId="7" fontId="44" fillId="8" borderId="0" xfId="0" applyNumberFormat="1" applyFont="1" applyFill="1" applyAlignment="1" applyProtection="1">
      <alignment horizontal="center" vertical="center" wrapText="1"/>
      <protection hidden="1"/>
    </xf>
    <xf numFmtId="0" fontId="44" fillId="8" borderId="0" xfId="0" applyFont="1" applyFill="1" applyAlignment="1" applyProtection="1">
      <alignment horizontal="center" vertical="center" wrapText="1"/>
      <protection hidden="1"/>
    </xf>
    <xf numFmtId="0" fontId="23" fillId="7" borderId="0" xfId="0" applyFont="1" applyFill="1" applyAlignment="1">
      <alignment wrapText="1"/>
    </xf>
    <xf numFmtId="44" fontId="0" fillId="8" borderId="24" xfId="0" applyNumberFormat="1" applyFill="1" applyBorder="1" applyAlignment="1">
      <alignment horizontal="center" vertical="center"/>
    </xf>
    <xf numFmtId="44" fontId="0" fillId="8" borderId="25" xfId="0" applyNumberFormat="1" applyFill="1" applyBorder="1" applyAlignment="1">
      <alignment horizontal="center" vertical="center"/>
    </xf>
    <xf numFmtId="44" fontId="0" fillId="8" borderId="11" xfId="0" applyNumberFormat="1" applyFill="1" applyBorder="1" applyAlignment="1">
      <alignment horizontal="center" vertical="center"/>
    </xf>
    <xf numFmtId="0" fontId="23" fillId="7" borderId="24" xfId="0" applyFont="1" applyFill="1" applyBorder="1" applyAlignment="1">
      <alignment horizontal="left" vertical="center" wrapText="1"/>
    </xf>
    <xf numFmtId="0" fontId="23" fillId="7" borderId="11" xfId="0" applyFont="1" applyFill="1" applyBorder="1" applyAlignment="1">
      <alignment horizontal="left" vertical="center" wrapText="1"/>
    </xf>
    <xf numFmtId="0" fontId="0" fillId="8" borderId="24" xfId="0" applyFill="1" applyBorder="1" applyAlignment="1">
      <alignment horizontal="center" vertical="center" wrapText="1"/>
    </xf>
    <xf numFmtId="0" fontId="0" fillId="8" borderId="11" xfId="0" applyFill="1" applyBorder="1" applyAlignment="1">
      <alignment horizontal="center" vertical="center" wrapText="1"/>
    </xf>
    <xf numFmtId="44" fontId="0" fillId="8" borderId="24" xfId="0" applyNumberFormat="1" applyFill="1" applyBorder="1" applyAlignment="1">
      <alignment horizontal="center"/>
    </xf>
    <xf numFmtId="44" fontId="0" fillId="8" borderId="25" xfId="0" applyNumberFormat="1" applyFill="1" applyBorder="1" applyAlignment="1">
      <alignment horizontal="center"/>
    </xf>
    <xf numFmtId="44" fontId="0" fillId="8" borderId="11" xfId="0" applyNumberFormat="1" applyFill="1" applyBorder="1" applyAlignment="1">
      <alignment horizontal="center"/>
    </xf>
    <xf numFmtId="0" fontId="0" fillId="0" borderId="27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5" fillId="3" borderId="0" xfId="0" applyFont="1" applyFill="1" applyAlignment="1">
      <alignment horizontal="center" vertical="center" wrapText="1"/>
    </xf>
    <xf numFmtId="0" fontId="1" fillId="0" borderId="35" xfId="0" applyFont="1" applyBorder="1" applyAlignment="1">
      <alignment horizontal="center"/>
    </xf>
    <xf numFmtId="0" fontId="1" fillId="0" borderId="0" xfId="0" applyFont="1" applyAlignment="1">
      <alignment horizontal="center"/>
    </xf>
    <xf numFmtId="44" fontId="0" fillId="8" borderId="12" xfId="0" applyNumberFormat="1" applyFill="1" applyBorder="1" applyAlignment="1">
      <alignment horizontal="right"/>
    </xf>
  </cellXfs>
  <cellStyles count="2">
    <cellStyle name="Hypertextový odkaz" xfId="1" builtinId="8"/>
    <cellStyle name="Normální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B3DBD6"/>
      <color rgb="FF173271"/>
      <color rgb="FFE7E6E6"/>
      <color rgb="FFB3DBD5"/>
      <color rgb="FFEACA0C"/>
      <color rgb="FFCCFF33"/>
      <color rgb="FFCC99FF"/>
      <color rgb="FFCCCCFF"/>
      <color rgb="FFEAEAEA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eetMetadata" Target="metadata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microsoft.com/office/2017/06/relationships/rdRichValueTypes" Target="richData/rdRichValueTypes.xml"/><Relationship Id="rId17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microsoft.com/office/2017/06/relationships/rdRichValueStructure" Target="richData/rdrichvaluestructure.xml"/><Relationship Id="rId5" Type="http://schemas.openxmlformats.org/officeDocument/2006/relationships/theme" Target="theme/theme1.xml"/><Relationship Id="rId15" Type="http://schemas.openxmlformats.org/officeDocument/2006/relationships/customXml" Target="../customXml/item2.xml"/><Relationship Id="rId10" Type="http://schemas.microsoft.com/office/2017/06/relationships/rdRichValue" Target="richData/rdrichvalue.xml"/><Relationship Id="rId4" Type="http://schemas.openxmlformats.org/officeDocument/2006/relationships/worksheet" Target="worksheets/sheet4.xml"/><Relationship Id="rId9" Type="http://schemas.microsoft.com/office/2022/10/relationships/richValueRel" Target="richData/richValueRel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106680</xdr:colOff>
      <xdr:row>42</xdr:row>
      <xdr:rowOff>114300</xdr:rowOff>
    </xdr:from>
    <xdr:to>
      <xdr:col>11</xdr:col>
      <xdr:colOff>0</xdr:colOff>
      <xdr:row>45</xdr:row>
      <xdr:rowOff>144780</xdr:rowOff>
    </xdr:to>
    <xdr:sp macro="" textlink="">
      <xdr:nvSpPr>
        <xdr:cNvPr id="6145" name="Textové pole 5">
          <a:extLst>
            <a:ext uri="{FF2B5EF4-FFF2-40B4-BE49-F238E27FC236}">
              <a16:creationId xmlns:a16="http://schemas.microsoft.com/office/drawing/2014/main" id="{38F58BE9-EEB4-D26F-F6AD-E5623F4A8120}"/>
            </a:ext>
          </a:extLst>
        </xdr:cNvPr>
        <xdr:cNvSpPr txBox="1">
          <a:spLocks noChangeArrowheads="1"/>
        </xdr:cNvSpPr>
      </xdr:nvSpPr>
      <xdr:spPr bwMode="auto">
        <a:xfrm>
          <a:off x="5593080" y="9159240"/>
          <a:ext cx="1219200" cy="579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cs-CZ" sz="1200" b="1" i="0" u="none" strike="noStrike" baseline="0">
              <a:solidFill>
                <a:srgbClr val="173271"/>
              </a:solidFill>
              <a:latin typeface="Montserrat"/>
            </a:rPr>
            <a:t>OPJAK.cz</a:t>
          </a:r>
          <a:endParaRPr lang="cs-CZ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cs-CZ" sz="1200" b="1" i="0" u="none" strike="noStrike" baseline="0">
              <a:solidFill>
                <a:srgbClr val="173271"/>
              </a:solidFill>
              <a:latin typeface="Montserrat"/>
            </a:rPr>
            <a:t>MSMT.gov.cz</a:t>
          </a:r>
        </a:p>
      </xdr:txBody>
    </xdr:sp>
    <xdr:clientData/>
  </xdr:twoCellAnchor>
  <xdr:twoCellAnchor editAs="oneCell">
    <xdr:from>
      <xdr:col>2</xdr:col>
      <xdr:colOff>254000</xdr:colOff>
      <xdr:row>0</xdr:row>
      <xdr:rowOff>71438</xdr:rowOff>
    </xdr:from>
    <xdr:to>
      <xdr:col>8</xdr:col>
      <xdr:colOff>502667</xdr:colOff>
      <xdr:row>0</xdr:row>
      <xdr:rowOff>585447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29BD77EF-6A29-5CA2-88C6-53CF486193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81188" y="71438"/>
          <a:ext cx="3661792" cy="514009"/>
        </a:xfrm>
        <a:prstGeom prst="rect">
          <a:avLst/>
        </a:prstGeom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rea.ec.europa.eu/system/files/2021-10/MSCA%20Keywords.pdf" TargetMode="External"/><Relationship Id="rId1" Type="http://schemas.openxmlformats.org/officeDocument/2006/relationships/hyperlink" Target="https://www.horizontevropa.cz/files_public/elfinder/3764/VADEMECUM_MSCA.pdf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D55323-19E7-43B4-BA34-EDF807C7129A}">
  <sheetPr>
    <tabColor rgb="FFFFFF00"/>
  </sheetPr>
  <dimension ref="A1:V42"/>
  <sheetViews>
    <sheetView showGridLines="0" zoomScale="80" zoomScaleNormal="80" workbookViewId="0">
      <selection activeCell="B9" sqref="B9:Q9"/>
    </sheetView>
  </sheetViews>
  <sheetFormatPr defaultColWidth="8.81640625" defaultRowHeight="14.5" x14ac:dyDescent="0.35"/>
  <cols>
    <col min="1" max="1" width="5.1796875" style="8" customWidth="1"/>
    <col min="2" max="2" width="7.6328125" style="8" customWidth="1"/>
    <col min="3" max="3" width="20.81640625" style="8" customWidth="1"/>
    <col min="4" max="15" width="8.81640625" style="8"/>
    <col min="16" max="16" width="54.54296875" style="8" customWidth="1"/>
    <col min="17" max="17" width="18.453125" style="8" customWidth="1"/>
    <col min="18" max="16384" width="8.81640625" style="8"/>
  </cols>
  <sheetData>
    <row r="1" spans="1:22" s="21" customFormat="1" ht="14" x14ac:dyDescent="0.3">
      <c r="B1" s="41"/>
      <c r="C1" s="39"/>
    </row>
    <row r="2" spans="1:22" s="21" customFormat="1" ht="14" x14ac:dyDescent="0.3">
      <c r="B2" s="204" t="e" vm="1">
        <v>#VALUE!</v>
      </c>
      <c r="C2" s="204"/>
      <c r="D2" s="204"/>
      <c r="E2" s="204"/>
      <c r="F2" s="204"/>
      <c r="G2" s="204"/>
      <c r="H2" s="204"/>
      <c r="I2" s="204"/>
      <c r="J2" s="204"/>
      <c r="K2" s="204"/>
      <c r="L2" s="204"/>
      <c r="M2" s="204"/>
      <c r="N2" s="204"/>
      <c r="O2" s="204"/>
      <c r="P2" s="204"/>
      <c r="Q2" s="204"/>
    </row>
    <row r="3" spans="1:22" s="21" customFormat="1" ht="14" x14ac:dyDescent="0.3">
      <c r="B3" s="204"/>
      <c r="C3" s="204"/>
      <c r="D3" s="204"/>
      <c r="E3" s="204"/>
      <c r="F3" s="204"/>
      <c r="G3" s="204"/>
      <c r="H3" s="204"/>
      <c r="I3" s="204"/>
      <c r="J3" s="204"/>
      <c r="K3" s="204"/>
      <c r="L3" s="204"/>
      <c r="M3" s="204"/>
      <c r="N3" s="204"/>
      <c r="O3" s="204"/>
      <c r="P3" s="204"/>
      <c r="Q3" s="204"/>
    </row>
    <row r="4" spans="1:22" s="21" customFormat="1" ht="14" x14ac:dyDescent="0.3">
      <c r="B4" s="204"/>
      <c r="C4" s="204"/>
      <c r="D4" s="204"/>
      <c r="E4" s="204"/>
      <c r="F4" s="204"/>
      <c r="G4" s="204"/>
      <c r="H4" s="204"/>
      <c r="I4" s="204"/>
      <c r="J4" s="204"/>
      <c r="K4" s="204"/>
      <c r="L4" s="204"/>
      <c r="M4" s="204"/>
      <c r="N4" s="204"/>
      <c r="O4" s="204"/>
      <c r="P4" s="204"/>
      <c r="Q4" s="204"/>
      <c r="V4" s="22"/>
    </row>
    <row r="5" spans="1:22" s="21" customFormat="1" ht="14" x14ac:dyDescent="0.3">
      <c r="V5" s="22"/>
    </row>
    <row r="6" spans="1:22" s="22" customFormat="1" ht="15.75" customHeight="1" x14ac:dyDescent="0.3">
      <c r="B6" s="205"/>
      <c r="C6" s="205"/>
      <c r="D6" s="205"/>
      <c r="E6" s="205"/>
      <c r="F6" s="205"/>
      <c r="G6" s="205"/>
      <c r="H6" s="205"/>
      <c r="I6" s="205"/>
      <c r="J6" s="205"/>
      <c r="K6" s="205"/>
      <c r="L6" s="205"/>
      <c r="M6" s="205"/>
      <c r="N6" s="205"/>
      <c r="O6" s="205"/>
      <c r="P6" s="205"/>
      <c r="Q6" s="205"/>
      <c r="R6" s="21"/>
      <c r="S6" s="21"/>
      <c r="T6" s="21"/>
      <c r="U6" s="21"/>
    </row>
    <row r="7" spans="1:22" s="22" customFormat="1" ht="7.5" customHeight="1" x14ac:dyDescent="0.3">
      <c r="R7" s="21"/>
      <c r="S7" s="21"/>
      <c r="T7" s="21"/>
      <c r="U7" s="21"/>
    </row>
    <row r="8" spans="1:22" s="22" customFormat="1" ht="39.5" x14ac:dyDescent="0.3">
      <c r="B8" s="206" t="s">
        <v>341</v>
      </c>
      <c r="C8" s="206"/>
      <c r="D8" s="206"/>
      <c r="E8" s="206"/>
      <c r="F8" s="206"/>
      <c r="G8" s="206"/>
      <c r="H8" s="206"/>
      <c r="I8" s="206"/>
      <c r="J8" s="206"/>
      <c r="K8" s="206"/>
      <c r="L8" s="206"/>
      <c r="M8" s="206"/>
      <c r="N8" s="206"/>
      <c r="O8" s="206"/>
      <c r="P8" s="206"/>
      <c r="Q8" s="206"/>
      <c r="R8" s="21"/>
      <c r="S8" s="21"/>
      <c r="T8" s="21"/>
      <c r="U8" s="21"/>
    </row>
    <row r="9" spans="1:22" s="22" customFormat="1" ht="20.5" customHeight="1" x14ac:dyDescent="0.3">
      <c r="B9" s="207"/>
      <c r="C9" s="207"/>
      <c r="D9" s="207"/>
      <c r="E9" s="207"/>
      <c r="F9" s="207"/>
      <c r="G9" s="207"/>
      <c r="H9" s="207"/>
      <c r="I9" s="207"/>
      <c r="J9" s="207"/>
      <c r="K9" s="207"/>
      <c r="L9" s="207"/>
      <c r="M9" s="207"/>
      <c r="N9" s="207"/>
      <c r="O9" s="207"/>
      <c r="P9" s="207"/>
      <c r="Q9" s="207"/>
      <c r="R9" s="21"/>
      <c r="S9" s="21"/>
      <c r="T9" s="21"/>
      <c r="U9" s="21"/>
    </row>
    <row r="10" spans="1:22" s="22" customFormat="1" ht="15" customHeight="1" x14ac:dyDescent="0.3">
      <c r="B10" s="68"/>
      <c r="C10" s="23"/>
      <c r="R10" s="21"/>
      <c r="S10" s="21"/>
      <c r="T10" s="21"/>
      <c r="U10" s="21"/>
    </row>
    <row r="11" spans="1:22" s="22" customFormat="1" ht="23.15" customHeight="1" x14ac:dyDescent="0.3">
      <c r="A11" s="21"/>
      <c r="B11" s="195" t="s">
        <v>342</v>
      </c>
      <c r="C11" s="196"/>
      <c r="D11" s="196"/>
      <c r="E11" s="196"/>
      <c r="F11" s="196"/>
      <c r="G11" s="196"/>
      <c r="H11" s="196"/>
      <c r="I11" s="196"/>
      <c r="J11" s="196"/>
      <c r="K11" s="196"/>
      <c r="L11" s="196"/>
      <c r="M11" s="196"/>
      <c r="N11" s="196"/>
      <c r="O11" s="196"/>
      <c r="P11" s="196"/>
      <c r="Q11" s="197"/>
      <c r="R11" s="21"/>
      <c r="S11" s="21"/>
      <c r="T11" s="21"/>
      <c r="U11" s="21"/>
    </row>
    <row r="12" spans="1:22" s="21" customFormat="1" ht="301.5" customHeight="1" x14ac:dyDescent="0.3">
      <c r="B12" s="208" t="s">
        <v>347</v>
      </c>
      <c r="C12" s="208"/>
      <c r="D12" s="208"/>
      <c r="E12" s="208"/>
      <c r="F12" s="208"/>
      <c r="G12" s="208"/>
      <c r="H12" s="208"/>
      <c r="I12" s="208"/>
      <c r="J12" s="208"/>
      <c r="K12" s="208"/>
      <c r="L12" s="208"/>
      <c r="M12" s="208"/>
      <c r="N12" s="208"/>
      <c r="O12" s="208"/>
      <c r="P12" s="208"/>
      <c r="Q12" s="208"/>
      <c r="V12" s="22"/>
    </row>
    <row r="13" spans="1:22" s="21" customFormat="1" ht="15" customHeight="1" x14ac:dyDescent="0.3">
      <c r="J13" s="24"/>
      <c r="K13" s="24"/>
      <c r="L13" s="24"/>
      <c r="M13" s="24"/>
      <c r="N13" s="24"/>
      <c r="O13" s="24"/>
      <c r="P13" s="24"/>
      <c r="Q13" s="24"/>
    </row>
    <row r="14" spans="1:22" s="21" customFormat="1" ht="21" x14ac:dyDescent="0.3">
      <c r="B14" s="192" t="s">
        <v>73</v>
      </c>
      <c r="C14" s="193"/>
      <c r="D14" s="193"/>
      <c r="E14" s="193"/>
      <c r="F14" s="193"/>
      <c r="G14" s="193"/>
      <c r="H14" s="193"/>
      <c r="I14" s="193"/>
      <c r="J14" s="193"/>
      <c r="K14" s="193"/>
      <c r="L14" s="193"/>
      <c r="M14" s="193"/>
      <c r="N14" s="193"/>
      <c r="O14" s="193"/>
      <c r="P14" s="193"/>
      <c r="Q14" s="194"/>
    </row>
    <row r="15" spans="1:22" s="169" customFormat="1" ht="52" customHeight="1" x14ac:dyDescent="0.45">
      <c r="A15" s="21"/>
      <c r="B15" s="27" t="s">
        <v>1</v>
      </c>
      <c r="C15" s="25" t="s">
        <v>65</v>
      </c>
      <c r="D15" s="201" t="s">
        <v>348</v>
      </c>
      <c r="E15" s="201"/>
      <c r="F15" s="201"/>
      <c r="G15" s="201"/>
      <c r="H15" s="201"/>
      <c r="I15" s="201"/>
      <c r="J15" s="201"/>
      <c r="K15" s="201"/>
      <c r="L15" s="201"/>
      <c r="M15" s="201"/>
      <c r="N15" s="201"/>
      <c r="O15" s="201"/>
      <c r="P15" s="201"/>
      <c r="Q15" s="201"/>
    </row>
    <row r="16" spans="1:22" s="169" customFormat="1" ht="242" customHeight="1" x14ac:dyDescent="0.45">
      <c r="A16" s="21"/>
      <c r="B16" s="27" t="s">
        <v>2</v>
      </c>
      <c r="C16" s="26" t="s">
        <v>333</v>
      </c>
      <c r="D16" s="202" t="s">
        <v>349</v>
      </c>
      <c r="E16" s="202"/>
      <c r="F16" s="202"/>
      <c r="G16" s="202"/>
      <c r="H16" s="202"/>
      <c r="I16" s="202"/>
      <c r="J16" s="202"/>
      <c r="K16" s="202"/>
      <c r="L16" s="202"/>
      <c r="M16" s="202"/>
      <c r="N16" s="202"/>
      <c r="O16" s="202"/>
      <c r="P16" s="202"/>
      <c r="Q16" s="202"/>
    </row>
    <row r="17" spans="1:17" x14ac:dyDescent="0.35">
      <c r="A17" s="21"/>
    </row>
    <row r="18" spans="1:17" ht="60" customHeight="1" x14ac:dyDescent="0.35">
      <c r="A18" s="21"/>
      <c r="B18" s="200" t="s">
        <v>334</v>
      </c>
      <c r="C18" s="196"/>
      <c r="D18" s="196"/>
      <c r="E18" s="196"/>
      <c r="F18" s="196"/>
      <c r="G18" s="196"/>
      <c r="H18" s="196"/>
      <c r="I18" s="196"/>
      <c r="J18" s="196"/>
      <c r="K18" s="196"/>
      <c r="L18" s="196"/>
      <c r="M18" s="196"/>
      <c r="N18" s="196"/>
      <c r="O18" s="196"/>
      <c r="P18" s="196"/>
      <c r="Q18" s="197"/>
    </row>
    <row r="19" spans="1:17" ht="47.15" customHeight="1" x14ac:dyDescent="0.35">
      <c r="A19" s="21"/>
      <c r="B19" s="198" t="s">
        <v>66</v>
      </c>
      <c r="C19" s="198"/>
      <c r="D19" s="198"/>
      <c r="E19" s="198"/>
      <c r="F19" s="198"/>
      <c r="G19" s="198"/>
      <c r="H19" s="198"/>
      <c r="I19" s="198"/>
      <c r="J19" s="198"/>
      <c r="K19" s="198"/>
      <c r="L19" s="198"/>
      <c r="M19" s="198"/>
      <c r="N19" s="199" t="s">
        <v>75</v>
      </c>
      <c r="O19" s="203"/>
      <c r="P19" s="199" t="s">
        <v>101</v>
      </c>
      <c r="Q19" s="199"/>
    </row>
    <row r="20" spans="1:17" ht="15.65" customHeight="1" x14ac:dyDescent="0.35">
      <c r="A20" s="21"/>
      <c r="B20" s="184" t="s">
        <v>67</v>
      </c>
      <c r="C20" s="186"/>
      <c r="D20" s="186"/>
      <c r="E20" s="186"/>
      <c r="F20" s="186"/>
      <c r="G20" s="186"/>
      <c r="H20" s="186"/>
      <c r="I20" s="186"/>
      <c r="J20" s="186"/>
      <c r="K20" s="186"/>
      <c r="L20" s="186"/>
      <c r="M20" s="185"/>
      <c r="N20" s="187" t="s">
        <v>72</v>
      </c>
      <c r="O20" s="188"/>
      <c r="P20" s="182"/>
      <c r="Q20" s="183"/>
    </row>
    <row r="21" spans="1:17" ht="15.65" customHeight="1" x14ac:dyDescent="0.35">
      <c r="A21" s="21"/>
      <c r="B21" s="184" t="s">
        <v>96</v>
      </c>
      <c r="C21" s="186"/>
      <c r="D21" s="186"/>
      <c r="E21" s="186"/>
      <c r="F21" s="186"/>
      <c r="G21" s="186"/>
      <c r="H21" s="186"/>
      <c r="I21" s="186"/>
      <c r="J21" s="186"/>
      <c r="K21" s="186"/>
      <c r="L21" s="186"/>
      <c r="M21" s="185"/>
      <c r="N21" s="187" t="s">
        <v>72</v>
      </c>
      <c r="O21" s="188"/>
      <c r="P21" s="182"/>
      <c r="Q21" s="183"/>
    </row>
    <row r="22" spans="1:17" ht="15.65" customHeight="1" x14ac:dyDescent="0.35">
      <c r="A22" s="21"/>
      <c r="B22" s="184" t="s">
        <v>74</v>
      </c>
      <c r="C22" s="186"/>
      <c r="D22" s="186"/>
      <c r="E22" s="186"/>
      <c r="F22" s="186"/>
      <c r="G22" s="186"/>
      <c r="H22" s="186"/>
      <c r="I22" s="186"/>
      <c r="J22" s="186"/>
      <c r="K22" s="186"/>
      <c r="L22" s="186"/>
      <c r="M22" s="185"/>
      <c r="N22" s="187" t="s">
        <v>71</v>
      </c>
      <c r="O22" s="188"/>
      <c r="P22" s="182"/>
      <c r="Q22" s="183"/>
    </row>
    <row r="23" spans="1:17" ht="15.65" customHeight="1" x14ac:dyDescent="0.35">
      <c r="A23" s="21"/>
      <c r="B23" s="184" t="s">
        <v>70</v>
      </c>
      <c r="C23" s="186"/>
      <c r="D23" s="186"/>
      <c r="E23" s="186"/>
      <c r="F23" s="186"/>
      <c r="G23" s="186"/>
      <c r="H23" s="186"/>
      <c r="I23" s="186"/>
      <c r="J23" s="186"/>
      <c r="K23" s="186"/>
      <c r="L23" s="186"/>
      <c r="M23" s="185"/>
      <c r="N23" s="187" t="s">
        <v>72</v>
      </c>
      <c r="O23" s="188"/>
      <c r="P23" s="182"/>
      <c r="Q23" s="183"/>
    </row>
    <row r="24" spans="1:17" ht="15.65" customHeight="1" x14ac:dyDescent="0.35">
      <c r="A24" s="21"/>
      <c r="B24" s="184" t="s">
        <v>68</v>
      </c>
      <c r="C24" s="186"/>
      <c r="D24" s="186"/>
      <c r="E24" s="186"/>
      <c r="F24" s="186"/>
      <c r="G24" s="186"/>
      <c r="H24" s="186"/>
      <c r="I24" s="186"/>
      <c r="J24" s="186"/>
      <c r="K24" s="186"/>
      <c r="L24" s="186"/>
      <c r="M24" s="185"/>
      <c r="N24" s="187" t="s">
        <v>71</v>
      </c>
      <c r="O24" s="188"/>
      <c r="P24" s="182"/>
      <c r="Q24" s="183"/>
    </row>
    <row r="25" spans="1:17" ht="15.65" customHeight="1" x14ac:dyDescent="0.35">
      <c r="A25" s="21"/>
      <c r="B25" s="184" t="s">
        <v>69</v>
      </c>
      <c r="C25" s="186"/>
      <c r="D25" s="186"/>
      <c r="E25" s="186"/>
      <c r="F25" s="186"/>
      <c r="G25" s="186"/>
      <c r="H25" s="186"/>
      <c r="I25" s="186"/>
      <c r="J25" s="186"/>
      <c r="K25" s="186"/>
      <c r="L25" s="186"/>
      <c r="M25" s="185"/>
      <c r="N25" s="187" t="s">
        <v>72</v>
      </c>
      <c r="O25" s="188"/>
      <c r="P25" s="182"/>
      <c r="Q25" s="183"/>
    </row>
    <row r="26" spans="1:17" ht="32.15" customHeight="1" x14ac:dyDescent="0.35">
      <c r="A26" s="21"/>
      <c r="B26" s="184" t="s">
        <v>99</v>
      </c>
      <c r="C26" s="186"/>
      <c r="D26" s="186"/>
      <c r="E26" s="186"/>
      <c r="F26" s="186"/>
      <c r="G26" s="186"/>
      <c r="H26" s="186"/>
      <c r="I26" s="186"/>
      <c r="J26" s="186"/>
      <c r="K26" s="186"/>
      <c r="L26" s="186"/>
      <c r="M26" s="185"/>
      <c r="N26" s="187" t="s">
        <v>71</v>
      </c>
      <c r="O26" s="188"/>
      <c r="P26" s="184" t="s">
        <v>102</v>
      </c>
      <c r="Q26" s="185"/>
    </row>
    <row r="27" spans="1:17" ht="15.65" customHeight="1" x14ac:dyDescent="0.35">
      <c r="A27" s="21"/>
      <c r="B27" s="184" t="s">
        <v>97</v>
      </c>
      <c r="C27" s="186"/>
      <c r="D27" s="186"/>
      <c r="E27" s="186"/>
      <c r="F27" s="186"/>
      <c r="G27" s="186"/>
      <c r="H27" s="186"/>
      <c r="I27" s="186"/>
      <c r="J27" s="186"/>
      <c r="K27" s="186"/>
      <c r="L27" s="186"/>
      <c r="M27" s="185"/>
      <c r="N27" s="187" t="s">
        <v>72</v>
      </c>
      <c r="O27" s="188"/>
      <c r="P27" s="182"/>
      <c r="Q27" s="183"/>
    </row>
    <row r="28" spans="1:17" ht="102" customHeight="1" x14ac:dyDescent="0.35">
      <c r="A28" s="21"/>
      <c r="B28" s="184" t="s">
        <v>98</v>
      </c>
      <c r="C28" s="186"/>
      <c r="D28" s="186"/>
      <c r="E28" s="186"/>
      <c r="F28" s="186"/>
      <c r="G28" s="186"/>
      <c r="H28" s="186"/>
      <c r="I28" s="186"/>
      <c r="J28" s="186"/>
      <c r="K28" s="186"/>
      <c r="L28" s="186"/>
      <c r="M28" s="185"/>
      <c r="N28" s="187" t="s">
        <v>71</v>
      </c>
      <c r="O28" s="188"/>
      <c r="P28" s="184" t="s">
        <v>103</v>
      </c>
      <c r="Q28" s="185"/>
    </row>
    <row r="29" spans="1:17" ht="15.65" customHeight="1" x14ac:dyDescent="0.35">
      <c r="A29" s="22"/>
    </row>
    <row r="30" spans="1:17" ht="26" customHeight="1" x14ac:dyDescent="0.35">
      <c r="A30" s="22"/>
      <c r="B30" s="189" t="s">
        <v>310</v>
      </c>
      <c r="C30" s="190"/>
      <c r="D30" s="190"/>
      <c r="E30" s="191"/>
      <c r="F30" s="170"/>
      <c r="G30" s="170"/>
      <c r="H30" s="170"/>
      <c r="I30" s="170"/>
      <c r="J30" s="170"/>
      <c r="K30" s="170"/>
      <c r="L30" s="170"/>
      <c r="M30" s="170"/>
    </row>
    <row r="31" spans="1:17" ht="15.65" customHeight="1" x14ac:dyDescent="0.35">
      <c r="A31" s="22"/>
      <c r="B31" s="171" t="s">
        <v>291</v>
      </c>
      <c r="C31" s="177" t="s">
        <v>292</v>
      </c>
      <c r="D31" s="177"/>
      <c r="E31" s="178"/>
      <c r="F31" s="172"/>
      <c r="G31" s="172"/>
      <c r="H31" s="172"/>
      <c r="I31" s="172"/>
      <c r="J31" s="172"/>
      <c r="K31" s="172"/>
      <c r="L31" s="172"/>
      <c r="M31" s="172"/>
    </row>
    <row r="32" spans="1:17" ht="15" customHeight="1" x14ac:dyDescent="0.35">
      <c r="A32" s="22"/>
      <c r="B32" s="171" t="s">
        <v>293</v>
      </c>
      <c r="C32" s="177" t="s">
        <v>294</v>
      </c>
      <c r="D32" s="177"/>
      <c r="E32" s="178"/>
      <c r="F32" s="179"/>
      <c r="G32" s="179"/>
      <c r="H32" s="179"/>
      <c r="I32" s="179"/>
      <c r="J32" s="179"/>
      <c r="K32" s="179"/>
      <c r="L32" s="179"/>
      <c r="M32" s="179"/>
    </row>
    <row r="33" spans="1:13" x14ac:dyDescent="0.35">
      <c r="A33" s="22"/>
      <c r="B33" s="173" t="s">
        <v>295</v>
      </c>
      <c r="C33" s="177" t="s">
        <v>296</v>
      </c>
      <c r="D33" s="177"/>
      <c r="E33" s="178"/>
      <c r="F33" s="179"/>
      <c r="G33" s="179"/>
      <c r="H33" s="179"/>
      <c r="I33" s="179"/>
      <c r="J33" s="179"/>
      <c r="K33" s="179"/>
      <c r="L33" s="179"/>
      <c r="M33" s="179"/>
    </row>
    <row r="34" spans="1:13" x14ac:dyDescent="0.35">
      <c r="B34" s="171" t="s">
        <v>297</v>
      </c>
      <c r="C34" s="177" t="s">
        <v>298</v>
      </c>
      <c r="D34" s="177"/>
      <c r="E34" s="178"/>
      <c r="F34" s="179"/>
      <c r="G34" s="179"/>
      <c r="H34" s="179"/>
      <c r="I34" s="179"/>
      <c r="J34" s="179"/>
      <c r="K34" s="179"/>
      <c r="L34" s="179"/>
      <c r="M34" s="179"/>
    </row>
    <row r="35" spans="1:13" x14ac:dyDescent="0.35">
      <c r="B35" s="171" t="s">
        <v>299</v>
      </c>
      <c r="C35" s="177" t="s">
        <v>300</v>
      </c>
      <c r="D35" s="177"/>
      <c r="E35" s="178"/>
      <c r="F35" s="179"/>
      <c r="G35" s="179"/>
      <c r="H35" s="179"/>
      <c r="I35" s="179"/>
      <c r="J35" s="179"/>
      <c r="K35" s="179"/>
      <c r="L35" s="179"/>
      <c r="M35" s="179"/>
    </row>
    <row r="36" spans="1:13" x14ac:dyDescent="0.35">
      <c r="B36" s="171" t="s">
        <v>301</v>
      </c>
      <c r="C36" s="177" t="s">
        <v>302</v>
      </c>
      <c r="D36" s="177"/>
      <c r="E36" s="178"/>
      <c r="F36" s="179"/>
      <c r="G36" s="179"/>
      <c r="H36" s="179"/>
      <c r="I36" s="179"/>
      <c r="J36" s="179"/>
      <c r="K36" s="179"/>
      <c r="L36" s="179"/>
      <c r="M36" s="179"/>
    </row>
    <row r="37" spans="1:13" x14ac:dyDescent="0.35">
      <c r="B37" s="171" t="s">
        <v>303</v>
      </c>
      <c r="C37" s="177" t="s">
        <v>304</v>
      </c>
      <c r="D37" s="177"/>
      <c r="E37" s="178"/>
      <c r="F37" s="179"/>
      <c r="G37" s="179"/>
      <c r="H37" s="179"/>
      <c r="I37" s="179"/>
      <c r="J37" s="179"/>
      <c r="K37" s="179"/>
      <c r="L37" s="179"/>
      <c r="M37" s="179"/>
    </row>
    <row r="38" spans="1:13" x14ac:dyDescent="0.35">
      <c r="B38" s="174" t="s">
        <v>305</v>
      </c>
      <c r="C38" s="180" t="s">
        <v>306</v>
      </c>
      <c r="D38" s="180"/>
      <c r="E38" s="181"/>
      <c r="F38" s="179"/>
      <c r="G38" s="179"/>
      <c r="H38" s="179"/>
      <c r="I38" s="179"/>
      <c r="J38" s="179"/>
      <c r="K38" s="179"/>
      <c r="L38" s="179"/>
      <c r="M38" s="179"/>
    </row>
    <row r="40" spans="1:13" x14ac:dyDescent="0.35">
      <c r="B40" s="175" t="s">
        <v>307</v>
      </c>
    </row>
    <row r="41" spans="1:13" x14ac:dyDescent="0.35">
      <c r="B41" s="176" t="s">
        <v>308</v>
      </c>
    </row>
    <row r="42" spans="1:13" x14ac:dyDescent="0.35">
      <c r="B42" s="176" t="s">
        <v>309</v>
      </c>
    </row>
  </sheetData>
  <sheetProtection algorithmName="SHA-512" hashValue="BgXAxDBifIEQsxDMeyyjIa+4133t4HRuzkrl8rf2LJbnrou/McFO8VMnTAquuIcYkUWJCoX672u7mTXgOIFkiw==" saltValue="bvAbFZZKseHLUjrJ1GAMog==" spinCount="100000" sheet="1" objects="1" scenarios="1"/>
  <mergeCells count="70">
    <mergeCell ref="P20:Q20"/>
    <mergeCell ref="P21:Q21"/>
    <mergeCell ref="N23:O23"/>
    <mergeCell ref="N26:O26"/>
    <mergeCell ref="B25:M25"/>
    <mergeCell ref="B23:M23"/>
    <mergeCell ref="B26:M26"/>
    <mergeCell ref="N22:O22"/>
    <mergeCell ref="N20:O20"/>
    <mergeCell ref="N21:O21"/>
    <mergeCell ref="B22:M22"/>
    <mergeCell ref="B20:M20"/>
    <mergeCell ref="B21:M21"/>
    <mergeCell ref="B24:M24"/>
    <mergeCell ref="N24:O24"/>
    <mergeCell ref="N25:O25"/>
    <mergeCell ref="B2:Q4"/>
    <mergeCell ref="B6:Q6"/>
    <mergeCell ref="B8:Q8"/>
    <mergeCell ref="B9:Q9"/>
    <mergeCell ref="B12:Q12"/>
    <mergeCell ref="B14:Q14"/>
    <mergeCell ref="B11:Q11"/>
    <mergeCell ref="B19:M19"/>
    <mergeCell ref="P19:Q19"/>
    <mergeCell ref="B18:Q18"/>
    <mergeCell ref="D15:Q15"/>
    <mergeCell ref="D16:Q16"/>
    <mergeCell ref="N19:O19"/>
    <mergeCell ref="P22:Q22"/>
    <mergeCell ref="P23:Q23"/>
    <mergeCell ref="P24:Q24"/>
    <mergeCell ref="P25:Q25"/>
    <mergeCell ref="P26:Q26"/>
    <mergeCell ref="L34:M34"/>
    <mergeCell ref="P27:Q27"/>
    <mergeCell ref="P28:Q28"/>
    <mergeCell ref="B27:M27"/>
    <mergeCell ref="B28:M28"/>
    <mergeCell ref="N27:O27"/>
    <mergeCell ref="N28:O28"/>
    <mergeCell ref="L32:M32"/>
    <mergeCell ref="C33:E33"/>
    <mergeCell ref="F33:H33"/>
    <mergeCell ref="I33:K33"/>
    <mergeCell ref="L33:M33"/>
    <mergeCell ref="B30:E30"/>
    <mergeCell ref="C31:E31"/>
    <mergeCell ref="C32:E32"/>
    <mergeCell ref="F32:H32"/>
    <mergeCell ref="I32:K32"/>
    <mergeCell ref="C35:E35"/>
    <mergeCell ref="F35:H35"/>
    <mergeCell ref="I35:K35"/>
    <mergeCell ref="C34:E34"/>
    <mergeCell ref="F34:H34"/>
    <mergeCell ref="I34:K34"/>
    <mergeCell ref="L35:M35"/>
    <mergeCell ref="C36:E36"/>
    <mergeCell ref="F36:H36"/>
    <mergeCell ref="I36:K36"/>
    <mergeCell ref="L36:M36"/>
    <mergeCell ref="C37:E37"/>
    <mergeCell ref="F37:H37"/>
    <mergeCell ref="I37:K37"/>
    <mergeCell ref="L37:M37"/>
    <mergeCell ref="C38:E38"/>
    <mergeCell ref="F38:H38"/>
    <mergeCell ref="I38:K38"/>
    <mergeCell ref="L38:M38"/>
  </mergeCells>
  <hyperlinks>
    <hyperlink ref="B41" r:id="rId1" xr:uid="{061EE14F-CC1B-4A4D-8C8E-907D4A1E6D83}"/>
    <hyperlink ref="B42" r:id="rId2" xr:uid="{5F7D729B-77FA-46EC-A55F-764919752FBE}"/>
  </hyperlinks>
  <pageMargins left="0.7" right="0.7" top="0.78740157499999996" bottom="0.78740157499999996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8743D2-C609-4C64-935F-39EC4B32C573}">
  <sheetPr>
    <tabColor theme="1"/>
    <pageSetUpPr fitToPage="1"/>
  </sheetPr>
  <dimension ref="A1:O80"/>
  <sheetViews>
    <sheetView showGridLines="0" tabSelected="1" zoomScale="80" zoomScaleNormal="80" workbookViewId="0">
      <selection activeCell="V6" sqref="V6"/>
    </sheetView>
  </sheetViews>
  <sheetFormatPr defaultColWidth="8.453125" defaultRowHeight="14.5" x14ac:dyDescent="0.35"/>
  <cols>
    <col min="1" max="1" width="2.1796875" style="116" customWidth="1"/>
    <col min="2" max="2" width="21.1796875" style="116" customWidth="1"/>
    <col min="3" max="3" width="16.36328125" style="116" customWidth="1"/>
    <col min="4" max="4" width="11.90625" style="116" customWidth="1"/>
    <col min="5" max="5" width="1" style="116" customWidth="1"/>
    <col min="6" max="6" width="17.453125" style="116" customWidth="1"/>
    <col min="7" max="8" width="1" style="116" customWidth="1"/>
    <col min="9" max="9" width="24.81640625" style="116" customWidth="1"/>
    <col min="10" max="10" width="3.54296875" style="116" customWidth="1"/>
    <col min="11" max="11" width="2.1796875" style="116" customWidth="1"/>
    <col min="12" max="14" width="0" style="116" hidden="1" customWidth="1"/>
    <col min="15" max="15" width="12.90625" style="116" customWidth="1"/>
    <col min="16" max="16384" width="8.453125" style="116"/>
  </cols>
  <sheetData>
    <row r="1" spans="1:14" ht="53.15" customHeight="1" thickTop="1" x14ac:dyDescent="0.35">
      <c r="A1" s="131"/>
      <c r="B1" s="227"/>
      <c r="C1" s="227"/>
      <c r="D1" s="227"/>
      <c r="E1" s="227"/>
      <c r="F1" s="227"/>
      <c r="G1" s="227"/>
      <c r="H1" s="227"/>
      <c r="I1" s="227"/>
      <c r="J1" s="227"/>
      <c r="K1" s="132"/>
    </row>
    <row r="2" spans="1:14" ht="10.4" customHeight="1" x14ac:dyDescent="0.35">
      <c r="A2" s="115"/>
      <c r="K2" s="118"/>
    </row>
    <row r="3" spans="1:14" ht="39" customHeight="1" x14ac:dyDescent="0.35">
      <c r="A3" s="236" t="s">
        <v>345</v>
      </c>
      <c r="B3" s="237"/>
      <c r="C3" s="237"/>
      <c r="D3" s="237"/>
      <c r="E3" s="237"/>
      <c r="F3" s="237"/>
      <c r="G3" s="237"/>
      <c r="H3" s="237"/>
      <c r="I3" s="237"/>
      <c r="J3" s="237"/>
      <c r="K3" s="238"/>
    </row>
    <row r="4" spans="1:14" ht="6.5" customHeight="1" x14ac:dyDescent="0.35">
      <c r="A4" s="228"/>
      <c r="B4" s="229"/>
      <c r="C4" s="229"/>
      <c r="D4" s="229"/>
      <c r="E4" s="229"/>
      <c r="F4" s="229"/>
      <c r="G4" s="229"/>
      <c r="H4" s="229"/>
      <c r="I4" s="229"/>
      <c r="J4" s="229"/>
      <c r="K4" s="230"/>
    </row>
    <row r="5" spans="1:14" ht="18" customHeight="1" x14ac:dyDescent="0.35">
      <c r="A5" s="115"/>
      <c r="B5" s="231" t="s">
        <v>346</v>
      </c>
      <c r="C5" s="232"/>
      <c r="D5" s="233"/>
      <c r="E5" s="155"/>
      <c r="F5" s="234" t="s">
        <v>351</v>
      </c>
      <c r="G5" s="234"/>
      <c r="H5" s="234"/>
      <c r="I5" s="234"/>
      <c r="J5" s="234"/>
      <c r="K5" s="118"/>
    </row>
    <row r="6" spans="1:14" ht="18" customHeight="1" thickBot="1" x14ac:dyDescent="0.4">
      <c r="A6" s="115"/>
      <c r="B6" s="239"/>
      <c r="C6" s="240"/>
      <c r="D6" s="240"/>
      <c r="E6" s="240"/>
      <c r="F6" s="240"/>
      <c r="G6" s="240"/>
      <c r="H6" s="240"/>
      <c r="I6" s="240"/>
      <c r="J6" s="129"/>
      <c r="K6" s="130"/>
    </row>
    <row r="7" spans="1:14" ht="18" customHeight="1" x14ac:dyDescent="0.45">
      <c r="A7" s="115"/>
      <c r="B7" s="28"/>
      <c r="C7" s="9"/>
      <c r="D7" s="10"/>
      <c r="E7" s="11"/>
      <c r="F7" s="11"/>
      <c r="G7" s="11"/>
      <c r="H7" s="10"/>
      <c r="I7" s="10"/>
      <c r="J7" s="43"/>
      <c r="K7" s="130"/>
    </row>
    <row r="8" spans="1:14" ht="58.5" customHeight="1" x14ac:dyDescent="0.45">
      <c r="A8" s="115"/>
      <c r="B8" s="211" t="s">
        <v>335</v>
      </c>
      <c r="C8" s="212"/>
      <c r="D8" s="212"/>
      <c r="E8" s="29"/>
      <c r="F8" s="213"/>
      <c r="G8" s="214"/>
      <c r="H8" s="214"/>
      <c r="I8" s="214"/>
      <c r="J8" s="45"/>
      <c r="K8" s="130"/>
      <c r="L8" s="116" t="s">
        <v>64</v>
      </c>
    </row>
    <row r="9" spans="1:14" ht="4.4000000000000004" customHeight="1" x14ac:dyDescent="0.45">
      <c r="A9" s="115"/>
      <c r="B9" s="30"/>
      <c r="C9" s="46"/>
      <c r="D9" s="47"/>
      <c r="E9" s="47"/>
      <c r="F9" s="44"/>
      <c r="G9" s="47"/>
      <c r="H9" s="48"/>
      <c r="I9" s="48"/>
      <c r="J9" s="45"/>
      <c r="K9" s="130"/>
      <c r="L9" s="164" t="s">
        <v>61</v>
      </c>
      <c r="M9" s="164" t="s">
        <v>62</v>
      </c>
      <c r="N9" s="164" t="s">
        <v>63</v>
      </c>
    </row>
    <row r="10" spans="1:14" ht="21" customHeight="1" x14ac:dyDescent="0.45">
      <c r="A10" s="115"/>
      <c r="B10" s="211" t="s">
        <v>336</v>
      </c>
      <c r="C10" s="212"/>
      <c r="D10" s="212"/>
      <c r="E10" s="47"/>
      <c r="F10" s="235"/>
      <c r="G10" s="235"/>
      <c r="H10" s="235"/>
      <c r="I10" s="235"/>
      <c r="J10" s="45"/>
      <c r="K10" s="130"/>
      <c r="L10" s="164"/>
      <c r="M10" s="164"/>
      <c r="N10" s="164"/>
    </row>
    <row r="11" spans="1:14" ht="18" customHeight="1" x14ac:dyDescent="0.45">
      <c r="A11" s="115"/>
      <c r="B11" s="30"/>
      <c r="C11" s="46"/>
      <c r="D11" s="47"/>
      <c r="E11" s="47"/>
      <c r="F11" s="44"/>
      <c r="G11" s="47"/>
      <c r="H11" s="48"/>
      <c r="I11" s="48"/>
      <c r="J11" s="45"/>
      <c r="K11" s="130"/>
      <c r="L11" s="164"/>
      <c r="M11" s="164"/>
      <c r="N11" s="164"/>
    </row>
    <row r="12" spans="1:14" ht="21" x14ac:dyDescent="0.45">
      <c r="A12" s="115"/>
      <c r="B12" s="211" t="s">
        <v>313</v>
      </c>
      <c r="C12" s="212"/>
      <c r="D12" s="212"/>
      <c r="E12" s="44"/>
      <c r="F12" s="215"/>
      <c r="G12" s="215"/>
      <c r="H12" s="215"/>
      <c r="I12" s="215"/>
      <c r="J12" s="45"/>
      <c r="K12" s="130"/>
      <c r="L12" s="164">
        <f>MONTH(F12)</f>
        <v>1</v>
      </c>
      <c r="M12" s="164">
        <f>YEAR(F12)</f>
        <v>1900</v>
      </c>
      <c r="N12" s="164">
        <f>VALUE(_xlfn.CONCAT(L12,".",M12))</f>
        <v>1</v>
      </c>
    </row>
    <row r="13" spans="1:14" ht="4.4000000000000004" customHeight="1" x14ac:dyDescent="0.35">
      <c r="A13" s="115"/>
      <c r="B13" s="15"/>
      <c r="C13" s="44"/>
      <c r="D13" s="44"/>
      <c r="E13" s="44"/>
      <c r="F13" s="49"/>
      <c r="G13" s="49"/>
      <c r="H13" s="49"/>
      <c r="I13" s="49"/>
      <c r="J13" s="50"/>
      <c r="K13" s="130"/>
      <c r="L13" s="164"/>
      <c r="M13" s="164"/>
      <c r="N13" s="164"/>
    </row>
    <row r="14" spans="1:14" ht="21" customHeight="1" x14ac:dyDescent="0.45">
      <c r="A14" s="115"/>
      <c r="B14" s="211" t="s">
        <v>314</v>
      </c>
      <c r="C14" s="212"/>
      <c r="D14" s="212"/>
      <c r="E14" s="44"/>
      <c r="F14" s="215"/>
      <c r="G14" s="215"/>
      <c r="H14" s="215"/>
      <c r="I14" s="215"/>
      <c r="J14" s="45"/>
      <c r="K14" s="130"/>
      <c r="L14" s="164">
        <f>MONTH(F14)</f>
        <v>1</v>
      </c>
      <c r="M14" s="164">
        <f>YEAR(F14)</f>
        <v>1900</v>
      </c>
      <c r="N14" s="164">
        <f>VALUE(_xlfn.CONCAT(L14,".",M14))</f>
        <v>1</v>
      </c>
    </row>
    <row r="15" spans="1:14" ht="18" customHeight="1" x14ac:dyDescent="0.45">
      <c r="A15" s="115"/>
      <c r="B15" s="30"/>
      <c r="C15" s="113"/>
      <c r="D15" s="48"/>
      <c r="E15" s="114"/>
      <c r="F15" s="114"/>
      <c r="G15" s="114"/>
      <c r="H15" s="48"/>
      <c r="I15" s="48"/>
      <c r="J15" s="45"/>
      <c r="K15" s="130"/>
    </row>
    <row r="16" spans="1:14" ht="38" customHeight="1" x14ac:dyDescent="0.45">
      <c r="A16" s="115"/>
      <c r="B16" s="209" t="s">
        <v>337</v>
      </c>
      <c r="C16" s="210"/>
      <c r="D16" s="210"/>
      <c r="E16" s="114"/>
      <c r="F16" s="216"/>
      <c r="G16" s="216"/>
      <c r="H16" s="216"/>
      <c r="I16" s="216"/>
      <c r="J16" s="45"/>
      <c r="K16" s="130"/>
    </row>
    <row r="17" spans="1:15" ht="18" customHeight="1" thickBot="1" x14ac:dyDescent="0.5">
      <c r="A17" s="115"/>
      <c r="B17" s="31"/>
      <c r="C17" s="12"/>
      <c r="D17" s="13"/>
      <c r="E17" s="14"/>
      <c r="F17" s="14"/>
      <c r="G17" s="14"/>
      <c r="H17" s="13"/>
      <c r="I17" s="13"/>
      <c r="J17" s="51"/>
      <c r="K17" s="130"/>
    </row>
    <row r="18" spans="1:15" ht="11.5" customHeight="1" x14ac:dyDescent="0.35">
      <c r="A18" s="115"/>
      <c r="B18" s="128"/>
      <c r="C18" s="129"/>
      <c r="D18" s="129"/>
      <c r="E18" s="129"/>
      <c r="F18" s="129"/>
      <c r="G18" s="129"/>
      <c r="H18" s="129"/>
      <c r="I18" s="129"/>
      <c r="J18" s="129"/>
      <c r="K18" s="130"/>
    </row>
    <row r="19" spans="1:15" ht="28" customHeight="1" x14ac:dyDescent="0.55000000000000004">
      <c r="A19" s="115"/>
      <c r="B19" s="226" t="s">
        <v>281</v>
      </c>
      <c r="C19" s="226"/>
      <c r="D19" s="226"/>
      <c r="E19" s="226"/>
      <c r="F19" s="226"/>
      <c r="G19" s="226"/>
      <c r="H19" s="226"/>
      <c r="I19" s="226"/>
      <c r="J19" s="226"/>
      <c r="K19" s="118"/>
    </row>
    <row r="20" spans="1:15" ht="4.4000000000000004" customHeight="1" x14ac:dyDescent="0.45">
      <c r="A20" s="115"/>
      <c r="B20" s="135"/>
      <c r="C20" s="134"/>
      <c r="D20" s="136"/>
      <c r="E20" s="136"/>
      <c r="F20" s="136"/>
      <c r="G20" s="136"/>
      <c r="H20" s="136"/>
      <c r="I20" s="137"/>
      <c r="J20" s="137"/>
      <c r="K20" s="118"/>
    </row>
    <row r="21" spans="1:15" s="165" customFormat="1" ht="26.5" customHeight="1" x14ac:dyDescent="0.35">
      <c r="A21" s="127"/>
      <c r="B21" s="217" t="s">
        <v>239</v>
      </c>
      <c r="C21" s="218"/>
      <c r="D21" s="218"/>
      <c r="E21" s="218"/>
      <c r="F21" s="219"/>
      <c r="G21" s="143"/>
      <c r="H21" s="144"/>
      <c r="I21" s="225">
        <f>'Rozpočet návratového grantu'!L16</f>
        <v>0</v>
      </c>
      <c r="J21" s="225"/>
      <c r="K21" s="126"/>
      <c r="O21" s="116"/>
    </row>
    <row r="22" spans="1:15" ht="4.4000000000000004" customHeight="1" x14ac:dyDescent="0.45">
      <c r="A22" s="115"/>
      <c r="B22" s="134"/>
      <c r="C22" s="134"/>
      <c r="D22" s="134"/>
      <c r="E22" s="134"/>
      <c r="F22" s="134"/>
      <c r="G22" s="134"/>
      <c r="H22" s="134"/>
      <c r="I22" s="138"/>
      <c r="J22" s="138"/>
      <c r="K22" s="118"/>
    </row>
    <row r="23" spans="1:15" s="165" customFormat="1" ht="26.5" customHeight="1" x14ac:dyDescent="0.35">
      <c r="A23" s="127"/>
      <c r="B23" s="217" t="s">
        <v>240</v>
      </c>
      <c r="C23" s="218"/>
      <c r="D23" s="218"/>
      <c r="E23" s="218"/>
      <c r="F23" s="219"/>
      <c r="G23" s="143"/>
      <c r="H23" s="144"/>
      <c r="I23" s="225">
        <f>'Rozpočet návratového grantu'!L25</f>
        <v>0</v>
      </c>
      <c r="J23" s="225"/>
      <c r="K23" s="126"/>
      <c r="O23" s="116"/>
    </row>
    <row r="24" spans="1:15" ht="4.4000000000000004" customHeight="1" x14ac:dyDescent="0.45">
      <c r="A24" s="115"/>
      <c r="B24" s="134"/>
      <c r="C24" s="134"/>
      <c r="D24" s="134"/>
      <c r="E24" s="134"/>
      <c r="F24" s="134"/>
      <c r="G24" s="134"/>
      <c r="H24" s="134"/>
      <c r="I24" s="138"/>
      <c r="J24" s="138"/>
      <c r="K24" s="118"/>
    </row>
    <row r="25" spans="1:15" s="165" customFormat="1" ht="26.5" customHeight="1" x14ac:dyDescent="0.35">
      <c r="A25" s="127"/>
      <c r="B25" s="217" t="s">
        <v>241</v>
      </c>
      <c r="C25" s="218"/>
      <c r="D25" s="218"/>
      <c r="E25" s="218"/>
      <c r="F25" s="219"/>
      <c r="G25" s="143"/>
      <c r="H25" s="144"/>
      <c r="I25" s="225">
        <f>'Rozpočet návratového grantu'!L39</f>
        <v>0</v>
      </c>
      <c r="J25" s="225"/>
      <c r="K25" s="126"/>
      <c r="O25" s="116"/>
    </row>
    <row r="26" spans="1:15" ht="4.4000000000000004" customHeight="1" x14ac:dyDescent="0.45">
      <c r="A26" s="115"/>
      <c r="B26" s="134"/>
      <c r="C26" s="134"/>
      <c r="D26" s="134"/>
      <c r="E26" s="134"/>
      <c r="F26" s="134"/>
      <c r="G26" s="134"/>
      <c r="H26" s="134"/>
      <c r="I26" s="138"/>
      <c r="J26" s="138"/>
      <c r="K26" s="118"/>
    </row>
    <row r="27" spans="1:15" s="165" customFormat="1" ht="26.5" customHeight="1" x14ac:dyDescent="0.35">
      <c r="A27" s="127"/>
      <c r="B27" s="217" t="s">
        <v>244</v>
      </c>
      <c r="C27" s="218"/>
      <c r="D27" s="218"/>
      <c r="E27" s="218"/>
      <c r="F27" s="219"/>
      <c r="G27" s="143"/>
      <c r="H27" s="144"/>
      <c r="I27" s="225">
        <f>'Rozpočet návratového grantu'!L47</f>
        <v>0</v>
      </c>
      <c r="J27" s="225"/>
      <c r="K27" s="126"/>
      <c r="O27" s="116"/>
    </row>
    <row r="28" spans="1:15" ht="4.4000000000000004" customHeight="1" x14ac:dyDescent="0.45">
      <c r="A28" s="115"/>
      <c r="B28" s="134"/>
      <c r="C28" s="134"/>
      <c r="D28" s="134"/>
      <c r="E28" s="134"/>
      <c r="F28" s="134"/>
      <c r="G28" s="134"/>
      <c r="H28" s="134"/>
      <c r="I28" s="138"/>
      <c r="J28" s="138"/>
      <c r="K28" s="118"/>
    </row>
    <row r="29" spans="1:15" s="165" customFormat="1" ht="26.5" customHeight="1" x14ac:dyDescent="0.35">
      <c r="A29" s="127"/>
      <c r="B29" s="217" t="s">
        <v>242</v>
      </c>
      <c r="C29" s="218"/>
      <c r="D29" s="218"/>
      <c r="E29" s="218"/>
      <c r="F29" s="219"/>
      <c r="G29" s="143"/>
      <c r="H29" s="144"/>
      <c r="I29" s="225">
        <f>'Rozpočet návratového grantu'!L56</f>
        <v>0</v>
      </c>
      <c r="J29" s="225"/>
      <c r="K29" s="126"/>
      <c r="O29" s="116"/>
    </row>
    <row r="30" spans="1:15" ht="4.4000000000000004" customHeight="1" x14ac:dyDescent="0.45">
      <c r="A30" s="115"/>
      <c r="B30" s="134"/>
      <c r="C30" s="134"/>
      <c r="D30" s="134"/>
      <c r="E30" s="134"/>
      <c r="F30" s="134"/>
      <c r="G30" s="134"/>
      <c r="H30" s="134"/>
      <c r="I30" s="138"/>
      <c r="J30" s="138"/>
      <c r="K30" s="118"/>
    </row>
    <row r="31" spans="1:15" s="165" customFormat="1" ht="26.5" customHeight="1" x14ac:dyDescent="0.35">
      <c r="A31" s="127"/>
      <c r="B31" s="217" t="s">
        <v>243</v>
      </c>
      <c r="C31" s="218"/>
      <c r="D31" s="218"/>
      <c r="E31" s="218"/>
      <c r="F31" s="219"/>
      <c r="G31" s="143"/>
      <c r="H31" s="144"/>
      <c r="I31" s="225">
        <f>'Rozpočet návratového grantu'!L65</f>
        <v>0</v>
      </c>
      <c r="J31" s="225"/>
      <c r="K31" s="126"/>
      <c r="O31" s="116"/>
    </row>
    <row r="32" spans="1:15" ht="16.5" customHeight="1" x14ac:dyDescent="0.45">
      <c r="A32" s="115"/>
      <c r="B32" s="134"/>
      <c r="C32" s="134"/>
      <c r="D32" s="139"/>
      <c r="E32" s="139"/>
      <c r="F32" s="139"/>
      <c r="G32" s="139"/>
      <c r="H32" s="139"/>
      <c r="I32" s="140"/>
      <c r="J32" s="140"/>
      <c r="K32" s="118"/>
    </row>
    <row r="33" spans="1:15" ht="29.5" customHeight="1" x14ac:dyDescent="0.45">
      <c r="A33" s="115"/>
      <c r="B33" s="222" t="s">
        <v>340</v>
      </c>
      <c r="C33" s="222"/>
      <c r="D33" s="222"/>
      <c r="E33" s="222"/>
      <c r="F33" s="222"/>
      <c r="G33" s="139"/>
      <c r="H33" s="139"/>
      <c r="I33" s="221">
        <f>'Rozpočet návratového grantu'!G5</f>
        <v>0</v>
      </c>
      <c r="J33" s="221"/>
      <c r="K33" s="118"/>
    </row>
    <row r="34" spans="1:15" ht="16" customHeight="1" x14ac:dyDescent="0.55000000000000004">
      <c r="A34" s="115"/>
      <c r="B34" s="141"/>
      <c r="C34" s="141"/>
      <c r="D34" s="141"/>
      <c r="E34" s="141"/>
      <c r="F34" s="141"/>
      <c r="G34" s="139"/>
      <c r="H34" s="139"/>
      <c r="I34" s="141"/>
      <c r="J34" s="141"/>
      <c r="K34" s="118"/>
    </row>
    <row r="35" spans="1:15" ht="22" customHeight="1" x14ac:dyDescent="0.55000000000000004">
      <c r="A35" s="115"/>
      <c r="B35" s="142" t="s">
        <v>282</v>
      </c>
      <c r="C35" s="134"/>
      <c r="D35" s="136"/>
      <c r="E35" s="136"/>
      <c r="F35" s="136"/>
      <c r="G35" s="136"/>
      <c r="H35" s="136"/>
      <c r="I35" s="137"/>
      <c r="J35" s="137"/>
      <c r="K35" s="118"/>
      <c r="O35" s="166"/>
    </row>
    <row r="36" spans="1:15" ht="4.4000000000000004" customHeight="1" x14ac:dyDescent="0.35">
      <c r="A36" s="115"/>
      <c r="D36" s="124"/>
      <c r="E36" s="124"/>
      <c r="F36" s="124"/>
      <c r="G36" s="124"/>
      <c r="H36" s="124"/>
      <c r="I36" s="125"/>
      <c r="J36" s="125"/>
      <c r="K36" s="118"/>
    </row>
    <row r="37" spans="1:15" s="167" customFormat="1" ht="32.5" customHeight="1" x14ac:dyDescent="0.35">
      <c r="A37" s="123"/>
      <c r="B37" s="145">
        <v>204041</v>
      </c>
      <c r="C37" s="223" t="s">
        <v>327</v>
      </c>
      <c r="D37" s="223"/>
      <c r="E37" s="223"/>
      <c r="F37" s="224"/>
      <c r="G37" s="146"/>
      <c r="H37" s="146"/>
      <c r="I37" s="220">
        <f>'Rozpočet návratového grantu'!N16</f>
        <v>0</v>
      </c>
      <c r="J37" s="220"/>
      <c r="K37" s="122"/>
    </row>
    <row r="38" spans="1:15" ht="4.4000000000000004" customHeight="1" x14ac:dyDescent="0.45">
      <c r="A38" s="115"/>
      <c r="B38" s="133"/>
      <c r="C38" s="134"/>
      <c r="D38" s="147"/>
      <c r="E38" s="147"/>
      <c r="F38" s="147"/>
      <c r="G38" s="147"/>
      <c r="H38" s="147"/>
      <c r="I38" s="148"/>
      <c r="J38" s="148"/>
      <c r="K38" s="118"/>
    </row>
    <row r="39" spans="1:15" s="167" customFormat="1" ht="32.5" customHeight="1" x14ac:dyDescent="0.35">
      <c r="A39" s="123"/>
      <c r="B39" s="145">
        <v>244021</v>
      </c>
      <c r="C39" s="223" t="s">
        <v>328</v>
      </c>
      <c r="D39" s="223"/>
      <c r="E39" s="223"/>
      <c r="F39" s="224"/>
      <c r="G39" s="146"/>
      <c r="H39" s="146"/>
      <c r="I39" s="220">
        <f>'Rozpočet návratového grantu'!O16+'Rozpočet návratového grantu'!N56+'Rozpočet návratového grantu'!N65</f>
        <v>0</v>
      </c>
      <c r="J39" s="220"/>
      <c r="K39" s="122"/>
    </row>
    <row r="40" spans="1:15" ht="4.4000000000000004" customHeight="1" x14ac:dyDescent="0.45">
      <c r="A40" s="115"/>
      <c r="B40" s="133"/>
      <c r="C40" s="134"/>
      <c r="D40" s="147"/>
      <c r="E40" s="147"/>
      <c r="F40" s="147"/>
      <c r="G40" s="147"/>
      <c r="H40" s="147"/>
      <c r="I40" s="148"/>
      <c r="J40" s="148"/>
      <c r="K40" s="118"/>
    </row>
    <row r="41" spans="1:15" s="167" customFormat="1" ht="32.5" customHeight="1" x14ac:dyDescent="0.35">
      <c r="A41" s="123"/>
      <c r="B41" s="145">
        <v>204032</v>
      </c>
      <c r="C41" s="223" t="s">
        <v>329</v>
      </c>
      <c r="D41" s="223"/>
      <c r="E41" s="223"/>
      <c r="F41" s="224"/>
      <c r="G41" s="146"/>
      <c r="H41" s="146"/>
      <c r="I41" s="220">
        <f>'Rozpočet návratového grantu'!N39</f>
        <v>0</v>
      </c>
      <c r="J41" s="220"/>
      <c r="K41" s="122"/>
    </row>
    <row r="42" spans="1:15" x14ac:dyDescent="0.35">
      <c r="A42" s="115"/>
      <c r="D42" s="117"/>
      <c r="E42" s="117"/>
      <c r="F42" s="117"/>
      <c r="G42" s="117"/>
      <c r="H42" s="117"/>
      <c r="I42" s="117"/>
      <c r="J42" s="117"/>
      <c r="K42" s="118"/>
    </row>
    <row r="43" spans="1:15" x14ac:dyDescent="0.35">
      <c r="A43" s="115"/>
      <c r="K43" s="118"/>
    </row>
    <row r="44" spans="1:15" x14ac:dyDescent="0.35">
      <c r="A44" s="115"/>
      <c r="K44" s="118"/>
    </row>
    <row r="45" spans="1:15" x14ac:dyDescent="0.35">
      <c r="A45" s="115"/>
      <c r="K45" s="118"/>
    </row>
    <row r="46" spans="1:15" ht="15" thickBot="1" x14ac:dyDescent="0.4">
      <c r="A46" s="119"/>
      <c r="B46" s="120"/>
      <c r="C46" s="120"/>
      <c r="D46" s="120"/>
      <c r="E46" s="120"/>
      <c r="F46" s="120"/>
      <c r="G46" s="120"/>
      <c r="H46" s="120"/>
      <c r="I46" s="120"/>
      <c r="J46" s="120"/>
      <c r="K46" s="121"/>
    </row>
    <row r="47" spans="1:15" ht="15" thickTop="1" x14ac:dyDescent="0.35"/>
    <row r="77" s="168" customFormat="1" ht="15.5" x14ac:dyDescent="0.35"/>
    <row r="78" s="168" customFormat="1" ht="15.5" x14ac:dyDescent="0.35"/>
    <row r="79" s="168" customFormat="1" ht="15.5" x14ac:dyDescent="0.35"/>
    <row r="80" s="168" customFormat="1" ht="15.5" x14ac:dyDescent="0.35"/>
  </sheetData>
  <sheetProtection algorithmName="SHA-512" hashValue="Rh0YEZWcE8YZU+ScxcaGhxCyUNRb+xlI8tts34NCc/BNuYyH1Gi6KcZNka3rMr3rhP+VJ7YFTmmHgVapM/pq/A==" saltValue="4iy6u8iYcGoE58D9PWpXQA==" spinCount="100000" sheet="1" objects="1" scenarios="1"/>
  <mergeCells count="37">
    <mergeCell ref="B19:J19"/>
    <mergeCell ref="I31:J31"/>
    <mergeCell ref="B23:F23"/>
    <mergeCell ref="B25:F25"/>
    <mergeCell ref="B1:J1"/>
    <mergeCell ref="A4:K4"/>
    <mergeCell ref="B5:D5"/>
    <mergeCell ref="F5:J5"/>
    <mergeCell ref="F10:I10"/>
    <mergeCell ref="A3:K3"/>
    <mergeCell ref="B6:I6"/>
    <mergeCell ref="B8:D8"/>
    <mergeCell ref="I25:J25"/>
    <mergeCell ref="I27:J27"/>
    <mergeCell ref="I29:J29"/>
    <mergeCell ref="I21:J21"/>
    <mergeCell ref="B21:F21"/>
    <mergeCell ref="B27:F27"/>
    <mergeCell ref="I23:J23"/>
    <mergeCell ref="B29:F29"/>
    <mergeCell ref="I41:J41"/>
    <mergeCell ref="I33:J33"/>
    <mergeCell ref="B33:F33"/>
    <mergeCell ref="I39:J39"/>
    <mergeCell ref="C37:F37"/>
    <mergeCell ref="C39:F39"/>
    <mergeCell ref="C41:F41"/>
    <mergeCell ref="I37:J37"/>
    <mergeCell ref="B31:F31"/>
    <mergeCell ref="B16:D16"/>
    <mergeCell ref="B12:D12"/>
    <mergeCell ref="B14:D14"/>
    <mergeCell ref="F8:I8"/>
    <mergeCell ref="F12:I12"/>
    <mergeCell ref="F14:I14"/>
    <mergeCell ref="B10:D10"/>
    <mergeCell ref="F16:I16"/>
  </mergeCells>
  <dataValidations count="1">
    <dataValidation type="date" allowBlank="1" showInputMessage="1" showErrorMessage="1" sqref="F12:I12 F14:I14" xr:uid="{F319186E-8004-4333-997B-A9788D80D68B}">
      <formula1>45617</formula1>
      <formula2>47299</formula2>
    </dataValidation>
  </dataValidations>
  <pageMargins left="0.23622047244094491" right="0.23622047244094491" top="0.35433070866141736" bottom="0.35433070866141736" header="0.31496062992125984" footer="0.31496062992125984"/>
  <pageSetup paperSize="9" scale="63" fitToHeight="2" orientation="landscape" r:id="rId1"/>
  <rowBreaks count="1" manualBreakCount="1">
    <brk id="46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6A705F-F441-452F-A781-F8F99E2E41F2}">
  <sheetPr>
    <tabColor rgb="FF99CCFF"/>
  </sheetPr>
  <dimension ref="A1:GH173"/>
  <sheetViews>
    <sheetView showGridLines="0" zoomScale="80" zoomScaleNormal="80" workbookViewId="0">
      <selection activeCell="T3" sqref="T3"/>
    </sheetView>
  </sheetViews>
  <sheetFormatPr defaultColWidth="8.81640625" defaultRowHeight="14.5" x14ac:dyDescent="0.35"/>
  <cols>
    <col min="1" max="1" width="2.54296875" style="32" customWidth="1"/>
    <col min="2" max="2" width="4" style="32" customWidth="1"/>
    <col min="3" max="3" width="18" style="38" customWidth="1"/>
    <col min="4" max="4" width="7.90625" style="38" customWidth="1"/>
    <col min="5" max="5" width="22.81640625" style="38" customWidth="1"/>
    <col min="6" max="6" width="12.90625" style="38" customWidth="1"/>
    <col min="7" max="7" width="12.54296875" style="38" customWidth="1"/>
    <col min="8" max="8" width="20.81640625" style="32" customWidth="1"/>
    <col min="9" max="9" width="14.81640625" style="32" customWidth="1"/>
    <col min="10" max="10" width="18.81640625" style="32" customWidth="1"/>
    <col min="11" max="11" width="15.54296875" style="32" customWidth="1"/>
    <col min="12" max="12" width="29.36328125" style="32" customWidth="1"/>
    <col min="13" max="13" width="2.54296875" style="7" customWidth="1"/>
    <col min="14" max="14" width="12.6328125" style="32" customWidth="1"/>
    <col min="15" max="15" width="11.54296875" style="32" customWidth="1"/>
    <col min="16" max="16" width="2.6328125" style="32" customWidth="1"/>
    <col min="17" max="17" width="3.54296875" style="32" customWidth="1"/>
    <col min="18" max="26" width="8.453125" style="32" customWidth="1"/>
    <col min="27" max="27" width="14.453125" style="32" customWidth="1"/>
    <col min="28" max="28" width="19.54296875" style="32" customWidth="1"/>
    <col min="29" max="29" width="2.54296875" style="32" customWidth="1"/>
    <col min="30" max="30" width="8.81640625" style="32"/>
    <col min="31" max="42" width="8.453125" style="32" customWidth="1"/>
    <col min="43" max="43" width="14.453125" style="32" customWidth="1"/>
    <col min="44" max="44" width="19.54296875" style="32" customWidth="1"/>
    <col min="45" max="45" width="2.54296875" style="32" customWidth="1"/>
    <col min="46" max="46" width="14.54296875" style="32" customWidth="1"/>
    <col min="47" max="47" width="14.453125" style="32" customWidth="1"/>
    <col min="48" max="48" width="19.54296875" style="32" customWidth="1"/>
    <col min="49" max="49" width="14.453125" style="32" customWidth="1"/>
    <col min="50" max="50" width="19.54296875" style="32" customWidth="1"/>
    <col min="51" max="52" width="12.453125" style="32" customWidth="1"/>
    <col min="53" max="16384" width="8.81640625" style="32"/>
  </cols>
  <sheetData>
    <row r="1" spans="1:190" s="109" customFormat="1" ht="15" thickBot="1" x14ac:dyDescent="0.4">
      <c r="A1" s="32"/>
      <c r="B1" s="273" t="s">
        <v>47</v>
      </c>
      <c r="C1" s="273"/>
      <c r="D1" s="32"/>
      <c r="E1" s="32"/>
      <c r="F1" s="32"/>
      <c r="G1" s="32"/>
      <c r="H1" s="32"/>
      <c r="I1" s="32"/>
      <c r="J1" s="32"/>
      <c r="K1" s="32"/>
      <c r="L1" s="32"/>
      <c r="M1" s="7"/>
      <c r="N1" s="32"/>
      <c r="O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  <c r="AH1" s="32"/>
      <c r="AI1" s="32"/>
      <c r="AJ1" s="32"/>
      <c r="AK1" s="32"/>
      <c r="AL1" s="32"/>
      <c r="AM1" s="32"/>
      <c r="AN1" s="32"/>
      <c r="AO1" s="32"/>
      <c r="AP1" s="32"/>
      <c r="AQ1" s="32"/>
      <c r="AR1" s="32"/>
      <c r="AS1" s="32"/>
      <c r="AT1" s="32"/>
      <c r="AU1" s="32"/>
      <c r="AV1" s="32"/>
      <c r="AW1" s="32"/>
      <c r="AX1" s="32"/>
      <c r="AY1" s="32"/>
      <c r="AZ1" s="32"/>
      <c r="BA1" s="32"/>
      <c r="BB1" s="32"/>
      <c r="BC1" s="32"/>
      <c r="BD1" s="32"/>
      <c r="BE1" s="32"/>
      <c r="BF1" s="32"/>
      <c r="BG1" s="32"/>
      <c r="BH1" s="32"/>
      <c r="BI1" s="32"/>
      <c r="BJ1" s="32"/>
      <c r="BK1" s="32"/>
      <c r="BL1" s="32"/>
      <c r="BM1" s="32"/>
      <c r="BN1" s="32"/>
      <c r="BO1" s="32"/>
      <c r="BP1" s="32"/>
      <c r="BQ1" s="32"/>
      <c r="BR1" s="32"/>
      <c r="BS1" s="32"/>
      <c r="BT1" s="32"/>
      <c r="BU1" s="32"/>
      <c r="BV1" s="32"/>
      <c r="BW1" s="32"/>
      <c r="BX1" s="32"/>
      <c r="BY1" s="32"/>
      <c r="BZ1" s="32"/>
      <c r="CA1" s="32"/>
      <c r="CB1" s="32"/>
      <c r="CC1" s="32"/>
      <c r="CD1" s="32"/>
      <c r="CE1" s="32"/>
      <c r="CF1" s="32"/>
      <c r="CG1" s="32"/>
      <c r="CH1" s="32"/>
      <c r="CI1" s="32"/>
      <c r="CJ1" s="32"/>
      <c r="CK1" s="32"/>
      <c r="CL1" s="32"/>
      <c r="CM1" s="32"/>
      <c r="CN1" s="32"/>
      <c r="CO1" s="32"/>
      <c r="CP1" s="32"/>
      <c r="CQ1" s="32"/>
      <c r="CR1" s="32"/>
      <c r="CS1" s="32"/>
      <c r="CT1" s="32"/>
      <c r="CU1" s="32"/>
      <c r="CV1" s="32"/>
      <c r="CW1" s="32"/>
      <c r="CX1" s="32"/>
      <c r="CY1" s="32"/>
      <c r="CZ1" s="32"/>
      <c r="DA1" s="32"/>
      <c r="DB1" s="32"/>
      <c r="DC1" s="32"/>
      <c r="DD1" s="32"/>
      <c r="DE1" s="32"/>
      <c r="DF1" s="32"/>
      <c r="DG1" s="32"/>
      <c r="DH1" s="32"/>
      <c r="DI1" s="32"/>
      <c r="DJ1" s="32"/>
      <c r="DK1" s="32"/>
      <c r="DL1" s="32"/>
      <c r="DM1" s="32"/>
      <c r="DN1" s="32"/>
      <c r="DO1" s="32"/>
      <c r="DP1" s="32"/>
      <c r="DQ1" s="32"/>
      <c r="DR1" s="32"/>
      <c r="DS1" s="32"/>
      <c r="DT1" s="32"/>
      <c r="DU1" s="32"/>
      <c r="DV1" s="32"/>
      <c r="DW1" s="32"/>
      <c r="DX1" s="32"/>
      <c r="DY1" s="32"/>
      <c r="DZ1" s="32"/>
      <c r="EA1" s="32"/>
      <c r="EB1" s="32"/>
      <c r="EC1" s="32"/>
      <c r="ED1" s="32"/>
      <c r="EE1" s="32"/>
      <c r="EF1" s="32"/>
      <c r="EG1" s="32"/>
      <c r="EH1" s="32"/>
      <c r="EI1" s="32"/>
      <c r="EJ1" s="32"/>
      <c r="EK1" s="32"/>
      <c r="EL1" s="32"/>
      <c r="EM1" s="32"/>
      <c r="EN1" s="32"/>
      <c r="EO1" s="32"/>
      <c r="EP1" s="32"/>
      <c r="EQ1" s="32"/>
      <c r="ER1" s="32"/>
      <c r="ES1" s="32"/>
      <c r="ET1" s="32"/>
      <c r="EU1" s="32"/>
      <c r="EV1" s="32"/>
      <c r="EW1" s="32"/>
      <c r="EX1" s="32"/>
      <c r="EY1" s="32"/>
      <c r="EZ1" s="32"/>
      <c r="FA1" s="32"/>
      <c r="FB1" s="32"/>
      <c r="FC1" s="32"/>
      <c r="FD1" s="32"/>
      <c r="FE1" s="32"/>
      <c r="FF1" s="32"/>
      <c r="FG1" s="32"/>
      <c r="FH1" s="32"/>
      <c r="FI1" s="32"/>
      <c r="FJ1" s="32"/>
      <c r="FK1" s="32"/>
      <c r="FL1" s="32"/>
      <c r="FM1" s="32"/>
      <c r="FN1" s="32"/>
      <c r="FO1" s="32"/>
      <c r="FP1" s="32"/>
      <c r="FQ1" s="32"/>
      <c r="FR1" s="32"/>
      <c r="FS1" s="32"/>
      <c r="FT1" s="32"/>
      <c r="FU1" s="32"/>
      <c r="FV1" s="32"/>
      <c r="FW1" s="32"/>
      <c r="FX1" s="32"/>
      <c r="FY1" s="32"/>
      <c r="FZ1" s="32"/>
      <c r="GA1" s="32"/>
      <c r="GB1" s="32"/>
      <c r="GC1" s="32"/>
      <c r="GD1" s="32"/>
      <c r="GE1" s="32"/>
      <c r="GF1" s="32"/>
      <c r="GG1" s="32"/>
      <c r="GH1" s="32"/>
    </row>
    <row r="2" spans="1:190" s="109" customFormat="1" ht="16.399999999999999" customHeight="1" x14ac:dyDescent="0.35">
      <c r="A2" s="156"/>
      <c r="B2" s="294"/>
      <c r="C2" s="295"/>
      <c r="D2" s="295"/>
      <c r="E2" s="295"/>
      <c r="F2" s="295"/>
      <c r="G2" s="295"/>
      <c r="H2" s="295"/>
      <c r="I2" s="295"/>
      <c r="J2" s="295"/>
      <c r="K2" s="295"/>
      <c r="L2" s="295"/>
      <c r="M2" s="295"/>
      <c r="N2" s="295"/>
      <c r="O2" s="295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  <c r="AM2" s="32"/>
      <c r="AN2" s="32"/>
      <c r="AO2" s="32"/>
      <c r="AP2" s="32"/>
      <c r="AQ2" s="32"/>
      <c r="AR2" s="32"/>
      <c r="AS2" s="32"/>
      <c r="AT2" s="32"/>
      <c r="AU2" s="32"/>
      <c r="AV2" s="32"/>
      <c r="AW2" s="32"/>
      <c r="AX2" s="32"/>
      <c r="AY2" s="32"/>
      <c r="AZ2" s="32"/>
      <c r="BA2" s="32"/>
      <c r="BB2" s="32"/>
      <c r="BC2" s="32"/>
      <c r="BD2" s="32"/>
      <c r="BE2" s="32"/>
      <c r="BF2" s="32"/>
      <c r="BG2" s="32"/>
      <c r="BH2" s="32"/>
      <c r="BI2" s="32"/>
      <c r="BJ2" s="32"/>
      <c r="BK2" s="32"/>
      <c r="BL2" s="32"/>
      <c r="BM2" s="32"/>
      <c r="BN2" s="32"/>
      <c r="BO2" s="32"/>
      <c r="BP2" s="32"/>
      <c r="BQ2" s="32"/>
      <c r="BR2" s="32"/>
      <c r="BS2" s="32"/>
      <c r="BT2" s="32"/>
      <c r="BU2" s="32"/>
      <c r="BV2" s="32"/>
      <c r="BW2" s="32"/>
      <c r="BX2" s="32"/>
      <c r="BY2" s="32"/>
      <c r="BZ2" s="32"/>
      <c r="CA2" s="32"/>
      <c r="CB2" s="32"/>
      <c r="CC2" s="32"/>
      <c r="CD2" s="32"/>
      <c r="CE2" s="32"/>
      <c r="CF2" s="32"/>
      <c r="CG2" s="32"/>
      <c r="CH2" s="32"/>
      <c r="CI2" s="32"/>
      <c r="CJ2" s="32"/>
      <c r="CK2" s="32"/>
      <c r="CL2" s="32"/>
      <c r="CM2" s="32"/>
      <c r="CN2" s="32"/>
      <c r="CO2" s="32"/>
      <c r="CP2" s="32"/>
      <c r="CQ2" s="32"/>
      <c r="CR2" s="32"/>
      <c r="CS2" s="32"/>
      <c r="CT2" s="32"/>
      <c r="CU2" s="32"/>
      <c r="CV2" s="32"/>
      <c r="CW2" s="32"/>
      <c r="CX2" s="32"/>
      <c r="CY2" s="32"/>
      <c r="CZ2" s="32"/>
      <c r="DA2" s="32"/>
      <c r="DB2" s="32"/>
      <c r="DC2" s="32"/>
      <c r="DD2" s="32"/>
      <c r="DE2" s="32"/>
      <c r="DF2" s="32"/>
      <c r="DG2" s="32"/>
      <c r="DH2" s="32"/>
      <c r="DI2" s="32"/>
      <c r="DJ2" s="32"/>
      <c r="DK2" s="32"/>
      <c r="DL2" s="32"/>
      <c r="DM2" s="32"/>
      <c r="DN2" s="32"/>
      <c r="DO2" s="32"/>
      <c r="DP2" s="32"/>
      <c r="DQ2" s="32"/>
      <c r="DR2" s="32"/>
      <c r="DS2" s="32"/>
      <c r="DT2" s="32"/>
      <c r="DU2" s="32"/>
      <c r="DV2" s="32"/>
      <c r="DW2" s="32"/>
      <c r="DX2" s="32"/>
      <c r="DY2" s="32"/>
      <c r="DZ2" s="32"/>
      <c r="EA2" s="32"/>
      <c r="EB2" s="32"/>
      <c r="EC2" s="32"/>
      <c r="ED2" s="32"/>
      <c r="EE2" s="32"/>
      <c r="EF2" s="32"/>
      <c r="EG2" s="32"/>
      <c r="EH2" s="32"/>
      <c r="EI2" s="32"/>
      <c r="EJ2" s="32"/>
      <c r="EK2" s="32"/>
      <c r="EL2" s="32"/>
      <c r="EM2" s="32"/>
      <c r="EN2" s="32"/>
      <c r="EO2" s="32"/>
      <c r="EP2" s="32"/>
      <c r="EQ2" s="32"/>
      <c r="ER2" s="32"/>
      <c r="ES2" s="32"/>
      <c r="ET2" s="32"/>
      <c r="EU2" s="32"/>
      <c r="EV2" s="32"/>
      <c r="EW2" s="32"/>
      <c r="EX2" s="32"/>
      <c r="EY2" s="32"/>
      <c r="EZ2" s="32"/>
      <c r="FA2" s="32"/>
      <c r="FB2" s="32"/>
      <c r="FC2" s="32"/>
      <c r="FD2" s="32"/>
      <c r="FE2" s="32"/>
      <c r="FF2" s="32"/>
      <c r="FG2" s="32"/>
      <c r="FH2" s="32"/>
      <c r="FI2" s="32"/>
      <c r="FJ2" s="32"/>
      <c r="FK2" s="32"/>
      <c r="FL2" s="32"/>
      <c r="FM2" s="32"/>
      <c r="FN2" s="32"/>
      <c r="FO2" s="32"/>
      <c r="FP2" s="32"/>
      <c r="FQ2" s="32"/>
      <c r="FR2" s="32"/>
      <c r="FS2" s="32"/>
      <c r="FT2" s="32"/>
      <c r="FU2" s="32"/>
      <c r="FV2" s="32"/>
      <c r="FW2" s="32"/>
      <c r="FX2" s="32"/>
      <c r="FY2" s="32"/>
      <c r="FZ2" s="32"/>
      <c r="GA2" s="32"/>
      <c r="GB2" s="32"/>
      <c r="GC2" s="32"/>
      <c r="GD2" s="32"/>
      <c r="GE2" s="32"/>
      <c r="GF2" s="32"/>
      <c r="GG2" s="32"/>
      <c r="GH2" s="32"/>
    </row>
    <row r="3" spans="1:190" s="109" customFormat="1" ht="51" customHeight="1" x14ac:dyDescent="0.35">
      <c r="A3" s="157"/>
      <c r="B3" s="33"/>
      <c r="C3" s="301" t="s">
        <v>343</v>
      </c>
      <c r="D3" s="301"/>
      <c r="E3" s="301"/>
      <c r="F3" s="150"/>
      <c r="G3" s="298" t="str">
        <f>IF(Úvod!F8="","",Úvod!F8)</f>
        <v/>
      </c>
      <c r="H3" s="298"/>
      <c r="I3" s="298"/>
      <c r="J3" s="298"/>
      <c r="K3" s="298"/>
      <c r="L3" s="298"/>
      <c r="M3" s="298"/>
      <c r="N3" s="298"/>
      <c r="O3" s="158"/>
      <c r="P3" s="110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  <c r="AQ3" s="32"/>
      <c r="AR3" s="32"/>
      <c r="AS3" s="32"/>
      <c r="AT3" s="32"/>
      <c r="AU3" s="32"/>
      <c r="AV3" s="32"/>
      <c r="AW3" s="32"/>
      <c r="AX3" s="32"/>
      <c r="AY3" s="32"/>
      <c r="AZ3" s="32"/>
      <c r="BA3" s="32"/>
      <c r="BB3" s="32"/>
      <c r="BC3" s="32"/>
      <c r="BD3" s="32"/>
      <c r="BE3" s="32"/>
      <c r="BF3" s="32"/>
      <c r="BG3" s="32"/>
      <c r="BH3" s="32"/>
      <c r="BI3" s="32"/>
      <c r="BJ3" s="32"/>
      <c r="BK3" s="32"/>
      <c r="BL3" s="32"/>
      <c r="BM3" s="32"/>
      <c r="BN3" s="32"/>
      <c r="BO3" s="32"/>
      <c r="BP3" s="32"/>
      <c r="BQ3" s="32"/>
      <c r="BR3" s="32"/>
      <c r="BS3" s="32"/>
      <c r="BT3" s="32"/>
      <c r="BU3" s="32"/>
      <c r="BV3" s="32"/>
      <c r="BW3" s="32"/>
      <c r="BX3" s="32"/>
      <c r="BY3" s="32"/>
      <c r="BZ3" s="32"/>
      <c r="CA3" s="32"/>
      <c r="CB3" s="32"/>
      <c r="CC3" s="32"/>
      <c r="CD3" s="32"/>
      <c r="CE3" s="32"/>
      <c r="CF3" s="32"/>
      <c r="CG3" s="32"/>
      <c r="CH3" s="32"/>
      <c r="CI3" s="32"/>
      <c r="CJ3" s="32"/>
      <c r="CK3" s="32"/>
      <c r="CL3" s="32"/>
      <c r="CM3" s="32"/>
      <c r="CN3" s="32"/>
      <c r="CO3" s="32"/>
      <c r="CP3" s="32"/>
      <c r="CQ3" s="32"/>
      <c r="CR3" s="32"/>
      <c r="CS3" s="32"/>
      <c r="CT3" s="32"/>
      <c r="CU3" s="32"/>
      <c r="CV3" s="32"/>
      <c r="CW3" s="32"/>
      <c r="CX3" s="32"/>
      <c r="CY3" s="32"/>
      <c r="CZ3" s="32"/>
      <c r="DA3" s="32"/>
      <c r="DB3" s="32"/>
      <c r="DC3" s="32"/>
      <c r="DD3" s="32"/>
      <c r="DE3" s="32"/>
      <c r="DF3" s="32"/>
      <c r="DG3" s="32"/>
      <c r="DH3" s="32"/>
      <c r="DI3" s="32"/>
      <c r="DJ3" s="32"/>
      <c r="DK3" s="32"/>
      <c r="DL3" s="32"/>
      <c r="DM3" s="32"/>
      <c r="DN3" s="32"/>
      <c r="DO3" s="32"/>
      <c r="DP3" s="32"/>
      <c r="DQ3" s="32"/>
      <c r="DR3" s="32"/>
      <c r="DS3" s="32"/>
      <c r="DT3" s="32"/>
      <c r="DU3" s="32"/>
      <c r="DV3" s="32"/>
      <c r="DW3" s="32"/>
      <c r="DX3" s="32"/>
      <c r="DY3" s="32"/>
      <c r="DZ3" s="32"/>
      <c r="EA3" s="32"/>
      <c r="EB3" s="32"/>
      <c r="EC3" s="32"/>
      <c r="ED3" s="32"/>
      <c r="EE3" s="32"/>
      <c r="EF3" s="32"/>
      <c r="EG3" s="32"/>
      <c r="EH3" s="32"/>
      <c r="EI3" s="32"/>
      <c r="EJ3" s="32"/>
      <c r="EK3" s="32"/>
      <c r="EL3" s="32"/>
      <c r="EM3" s="32"/>
      <c r="EN3" s="32"/>
      <c r="EO3" s="32"/>
      <c r="EP3" s="32"/>
      <c r="EQ3" s="32"/>
      <c r="ER3" s="32"/>
      <c r="ES3" s="32"/>
      <c r="ET3" s="32"/>
      <c r="EU3" s="32"/>
      <c r="EV3" s="32"/>
      <c r="EW3" s="32"/>
      <c r="EX3" s="32"/>
      <c r="EY3" s="32"/>
      <c r="EZ3" s="32"/>
      <c r="FA3" s="32"/>
      <c r="FB3" s="32"/>
      <c r="FC3" s="32"/>
      <c r="FD3" s="32"/>
      <c r="FE3" s="32"/>
      <c r="FF3" s="32"/>
      <c r="FG3" s="32"/>
      <c r="FH3" s="32"/>
      <c r="FI3" s="32"/>
      <c r="FJ3" s="32"/>
      <c r="FK3" s="32"/>
      <c r="FL3" s="32"/>
      <c r="FM3" s="32"/>
      <c r="FN3" s="32"/>
      <c r="FO3" s="32"/>
      <c r="FP3" s="32"/>
      <c r="FQ3" s="32"/>
      <c r="FR3" s="32"/>
      <c r="FS3" s="32"/>
      <c r="FT3" s="32"/>
      <c r="FU3" s="32"/>
      <c r="FV3" s="32"/>
      <c r="FW3" s="32"/>
      <c r="FX3" s="32"/>
      <c r="FY3" s="32"/>
      <c r="FZ3" s="32"/>
      <c r="GA3" s="32"/>
      <c r="GB3" s="32"/>
      <c r="GC3" s="32"/>
      <c r="GD3" s="32"/>
      <c r="GE3" s="32"/>
      <c r="GF3" s="32"/>
      <c r="GG3" s="32"/>
      <c r="GH3" s="32"/>
    </row>
    <row r="4" spans="1:190" s="109" customFormat="1" ht="16.399999999999999" customHeight="1" x14ac:dyDescent="0.35">
      <c r="A4" s="159"/>
      <c r="B4" s="296"/>
      <c r="C4" s="297"/>
      <c r="D4" s="297"/>
      <c r="E4" s="297"/>
      <c r="F4" s="297"/>
      <c r="G4" s="297"/>
      <c r="H4" s="297"/>
      <c r="I4" s="297"/>
      <c r="J4" s="297"/>
      <c r="K4" s="297"/>
      <c r="L4" s="297"/>
      <c r="M4" s="297"/>
      <c r="N4" s="297"/>
      <c r="O4" s="297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32"/>
      <c r="AO4" s="32"/>
      <c r="AP4" s="32"/>
      <c r="AQ4" s="32"/>
      <c r="AR4" s="32"/>
      <c r="AS4" s="32"/>
      <c r="AT4" s="32"/>
      <c r="AU4" s="32"/>
      <c r="AV4" s="32"/>
      <c r="AW4" s="32"/>
      <c r="AX4" s="32"/>
      <c r="AY4" s="32"/>
      <c r="AZ4" s="32"/>
      <c r="BA4" s="32"/>
      <c r="BB4" s="32"/>
      <c r="BC4" s="32"/>
      <c r="BD4" s="32"/>
      <c r="BE4" s="32"/>
      <c r="BF4" s="32"/>
      <c r="BG4" s="32"/>
      <c r="BH4" s="32"/>
      <c r="BI4" s="32"/>
      <c r="BJ4" s="32"/>
      <c r="BK4" s="32"/>
      <c r="BL4" s="32"/>
      <c r="BM4" s="32"/>
      <c r="BN4" s="32"/>
      <c r="BO4" s="32"/>
      <c r="BP4" s="32"/>
      <c r="BQ4" s="32"/>
      <c r="BR4" s="32"/>
      <c r="BS4" s="32"/>
      <c r="BT4" s="32"/>
      <c r="BU4" s="32"/>
      <c r="BV4" s="32"/>
      <c r="BW4" s="32"/>
      <c r="BX4" s="32"/>
      <c r="BY4" s="32"/>
      <c r="BZ4" s="32"/>
      <c r="CA4" s="32"/>
      <c r="CB4" s="32"/>
      <c r="CC4" s="32"/>
      <c r="CD4" s="32"/>
      <c r="CE4" s="32"/>
      <c r="CF4" s="32"/>
      <c r="CG4" s="32"/>
      <c r="CH4" s="32"/>
      <c r="CI4" s="32"/>
      <c r="CJ4" s="32"/>
      <c r="CK4" s="32"/>
      <c r="CL4" s="32"/>
      <c r="CM4" s="32"/>
      <c r="CN4" s="32"/>
      <c r="CO4" s="32"/>
      <c r="CP4" s="32"/>
      <c r="CQ4" s="32"/>
      <c r="CR4" s="32"/>
      <c r="CS4" s="32"/>
      <c r="CT4" s="32"/>
      <c r="CU4" s="32"/>
      <c r="CV4" s="32"/>
      <c r="CW4" s="32"/>
      <c r="CX4" s="32"/>
      <c r="CY4" s="32"/>
      <c r="CZ4" s="32"/>
      <c r="DA4" s="32"/>
      <c r="DB4" s="32"/>
      <c r="DC4" s="32"/>
      <c r="DD4" s="32"/>
      <c r="DE4" s="32"/>
      <c r="DF4" s="32"/>
      <c r="DG4" s="32"/>
      <c r="DH4" s="32"/>
      <c r="DI4" s="32"/>
      <c r="DJ4" s="32"/>
      <c r="DK4" s="32"/>
      <c r="DL4" s="32"/>
      <c r="DM4" s="32"/>
      <c r="DN4" s="32"/>
      <c r="DO4" s="32"/>
      <c r="DP4" s="32"/>
      <c r="DQ4" s="32"/>
      <c r="DR4" s="32"/>
      <c r="DS4" s="32"/>
      <c r="DT4" s="32"/>
      <c r="DU4" s="32"/>
      <c r="DV4" s="32"/>
      <c r="DW4" s="32"/>
      <c r="DX4" s="32"/>
      <c r="DY4" s="32"/>
      <c r="DZ4" s="32"/>
      <c r="EA4" s="32"/>
      <c r="EB4" s="32"/>
      <c r="EC4" s="32"/>
      <c r="ED4" s="32"/>
      <c r="EE4" s="32"/>
      <c r="EF4" s="32"/>
      <c r="EG4" s="32"/>
      <c r="EH4" s="32"/>
      <c r="EI4" s="32"/>
      <c r="EJ4" s="32"/>
      <c r="EK4" s="32"/>
      <c r="EL4" s="32"/>
      <c r="EM4" s="32"/>
      <c r="EN4" s="32"/>
      <c r="EO4" s="32"/>
      <c r="EP4" s="32"/>
      <c r="EQ4" s="32"/>
      <c r="ER4" s="32"/>
      <c r="ES4" s="32"/>
      <c r="ET4" s="32"/>
      <c r="EU4" s="32"/>
      <c r="EV4" s="32"/>
      <c r="EW4" s="32"/>
      <c r="EX4" s="32"/>
      <c r="EY4" s="32"/>
      <c r="EZ4" s="32"/>
      <c r="FA4" s="32"/>
      <c r="FB4" s="32"/>
      <c r="FC4" s="32"/>
      <c r="FD4" s="32"/>
      <c r="FE4" s="32"/>
      <c r="FF4" s="32"/>
      <c r="FG4" s="32"/>
      <c r="FH4" s="32"/>
      <c r="FI4" s="32"/>
      <c r="FJ4" s="32"/>
      <c r="FK4" s="32"/>
      <c r="FL4" s="32"/>
      <c r="FM4" s="32"/>
      <c r="FN4" s="32"/>
      <c r="FO4" s="32"/>
      <c r="FP4" s="32"/>
      <c r="FQ4" s="32"/>
      <c r="FR4" s="32"/>
      <c r="FS4" s="32"/>
      <c r="FT4" s="32"/>
      <c r="FU4" s="32"/>
      <c r="FV4" s="32"/>
      <c r="FW4" s="32"/>
      <c r="FX4" s="32"/>
      <c r="FY4" s="32"/>
      <c r="FZ4" s="32"/>
      <c r="GA4" s="32"/>
      <c r="GB4" s="32"/>
      <c r="GC4" s="32"/>
      <c r="GD4" s="32"/>
      <c r="GE4" s="32"/>
      <c r="GF4" s="32"/>
      <c r="GG4" s="32"/>
      <c r="GH4" s="32"/>
    </row>
    <row r="5" spans="1:190" s="109" customFormat="1" ht="51.5" customHeight="1" x14ac:dyDescent="0.35">
      <c r="A5" s="159"/>
      <c r="B5" s="33"/>
      <c r="C5" s="301" t="s">
        <v>344</v>
      </c>
      <c r="D5" s="301"/>
      <c r="E5" s="301"/>
      <c r="F5" s="150"/>
      <c r="G5" s="299">
        <f>L16+L25+L39+L47+L56+L65</f>
        <v>0</v>
      </c>
      <c r="H5" s="300"/>
      <c r="I5" s="300"/>
      <c r="J5" s="300"/>
      <c r="K5" s="300"/>
      <c r="L5" s="300"/>
      <c r="M5" s="300"/>
      <c r="N5" s="300"/>
      <c r="O5" s="158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32"/>
      <c r="AH5" s="32"/>
      <c r="AI5" s="32"/>
      <c r="AJ5" s="32"/>
      <c r="AK5" s="32"/>
      <c r="AL5" s="32"/>
      <c r="AM5" s="32"/>
      <c r="AN5" s="32"/>
      <c r="AO5" s="32"/>
      <c r="AP5" s="32"/>
      <c r="AQ5" s="32"/>
      <c r="AR5" s="32"/>
      <c r="AS5" s="32"/>
      <c r="AT5" s="32"/>
      <c r="AU5" s="32"/>
      <c r="AV5" s="32"/>
      <c r="AW5" s="32"/>
      <c r="AX5" s="32"/>
      <c r="AY5" s="32"/>
      <c r="AZ5" s="32"/>
      <c r="BA5" s="32"/>
      <c r="BB5" s="32"/>
      <c r="BC5" s="32"/>
      <c r="BD5" s="32"/>
      <c r="BE5" s="32"/>
      <c r="BF5" s="32"/>
      <c r="BG5" s="32"/>
      <c r="BH5" s="32"/>
      <c r="BI5" s="32"/>
      <c r="BJ5" s="32"/>
      <c r="BK5" s="32"/>
      <c r="BL5" s="32"/>
      <c r="BM5" s="32"/>
      <c r="BN5" s="32"/>
      <c r="BO5" s="32"/>
      <c r="BP5" s="32"/>
      <c r="BQ5" s="32"/>
      <c r="BR5" s="32"/>
      <c r="BS5" s="32"/>
      <c r="BT5" s="32"/>
      <c r="BU5" s="32"/>
      <c r="BV5" s="32"/>
      <c r="BW5" s="32"/>
      <c r="BX5" s="32"/>
      <c r="BY5" s="32"/>
      <c r="BZ5" s="32"/>
      <c r="CA5" s="32"/>
      <c r="CB5" s="32"/>
      <c r="CC5" s="32"/>
      <c r="CD5" s="32"/>
      <c r="CE5" s="32"/>
      <c r="CF5" s="32"/>
      <c r="CG5" s="32"/>
      <c r="CH5" s="32"/>
      <c r="CI5" s="32"/>
      <c r="CJ5" s="32"/>
      <c r="CK5" s="32"/>
      <c r="CL5" s="32"/>
      <c r="CM5" s="32"/>
      <c r="CN5" s="32"/>
      <c r="CO5" s="32"/>
      <c r="CP5" s="32"/>
      <c r="CQ5" s="32"/>
      <c r="CR5" s="32"/>
      <c r="CS5" s="32"/>
      <c r="CT5" s="32"/>
      <c r="CU5" s="32"/>
      <c r="CV5" s="32"/>
      <c r="CW5" s="32"/>
      <c r="CX5" s="32"/>
      <c r="CY5" s="32"/>
      <c r="CZ5" s="32"/>
      <c r="DA5" s="32"/>
      <c r="DB5" s="32"/>
      <c r="DC5" s="32"/>
      <c r="DD5" s="32"/>
      <c r="DE5" s="32"/>
      <c r="DF5" s="32"/>
      <c r="DG5" s="32"/>
      <c r="DH5" s="32"/>
      <c r="DI5" s="32"/>
      <c r="DJ5" s="32"/>
      <c r="DK5" s="32"/>
      <c r="DL5" s="32"/>
      <c r="DM5" s="32"/>
      <c r="DN5" s="32"/>
      <c r="DO5" s="32"/>
      <c r="DP5" s="32"/>
      <c r="DQ5" s="32"/>
      <c r="DR5" s="32"/>
      <c r="DS5" s="32"/>
      <c r="DT5" s="32"/>
      <c r="DU5" s="32"/>
      <c r="DV5" s="32"/>
      <c r="DW5" s="32"/>
      <c r="DX5" s="32"/>
      <c r="DY5" s="32"/>
      <c r="DZ5" s="32"/>
      <c r="EA5" s="32"/>
      <c r="EB5" s="32"/>
      <c r="EC5" s="32"/>
      <c r="ED5" s="32"/>
      <c r="EE5" s="32"/>
      <c r="EF5" s="32"/>
      <c r="EG5" s="32"/>
      <c r="EH5" s="32"/>
      <c r="EI5" s="32"/>
      <c r="EJ5" s="32"/>
      <c r="EK5" s="32"/>
      <c r="EL5" s="32"/>
      <c r="EM5" s="32"/>
      <c r="EN5" s="32"/>
      <c r="EO5" s="32"/>
      <c r="EP5" s="32"/>
      <c r="EQ5" s="32"/>
      <c r="ER5" s="32"/>
      <c r="ES5" s="32"/>
      <c r="ET5" s="32"/>
      <c r="EU5" s="32"/>
      <c r="EV5" s="32"/>
      <c r="EW5" s="32"/>
      <c r="EX5" s="32"/>
      <c r="EY5" s="32"/>
      <c r="EZ5" s="32"/>
      <c r="FA5" s="32"/>
      <c r="FB5" s="32"/>
      <c r="FC5" s="32"/>
      <c r="FD5" s="32"/>
      <c r="FE5" s="32"/>
      <c r="FF5" s="32"/>
      <c r="FG5" s="32"/>
      <c r="FH5" s="32"/>
      <c r="FI5" s="32"/>
      <c r="FJ5" s="32"/>
      <c r="FK5" s="32"/>
      <c r="FL5" s="32"/>
      <c r="FM5" s="32"/>
      <c r="FN5" s="32"/>
      <c r="FO5" s="32"/>
      <c r="FP5" s="32"/>
      <c r="FQ5" s="32"/>
      <c r="FR5" s="32"/>
      <c r="FS5" s="32"/>
      <c r="FT5" s="32"/>
      <c r="FU5" s="32"/>
      <c r="FV5" s="32"/>
      <c r="FW5" s="32"/>
      <c r="FX5" s="32"/>
      <c r="FY5" s="32"/>
      <c r="FZ5" s="32"/>
      <c r="GA5" s="32"/>
      <c r="GB5" s="32"/>
      <c r="GC5" s="32"/>
      <c r="GD5" s="32"/>
      <c r="GE5" s="32"/>
      <c r="GF5" s="32"/>
      <c r="GG5" s="32"/>
      <c r="GH5" s="32"/>
    </row>
    <row r="6" spans="1:190" s="109" customFormat="1" ht="16.399999999999999" customHeight="1" x14ac:dyDescent="0.35">
      <c r="A6" s="159"/>
      <c r="B6" s="296"/>
      <c r="C6" s="297"/>
      <c r="D6" s="297"/>
      <c r="E6" s="297"/>
      <c r="F6" s="297"/>
      <c r="G6" s="297"/>
      <c r="H6" s="297"/>
      <c r="I6" s="297"/>
      <c r="J6" s="297"/>
      <c r="K6" s="297"/>
      <c r="L6" s="297"/>
      <c r="M6" s="297"/>
      <c r="N6" s="297"/>
      <c r="O6" s="297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2"/>
      <c r="AM6" s="32"/>
      <c r="AN6" s="32"/>
      <c r="AO6" s="32"/>
      <c r="AP6" s="32"/>
      <c r="AQ6" s="32"/>
      <c r="AR6" s="32"/>
      <c r="AS6" s="32"/>
      <c r="AT6" s="32"/>
      <c r="AU6" s="32"/>
      <c r="AV6" s="32"/>
      <c r="AW6" s="32"/>
      <c r="AX6" s="32"/>
      <c r="AY6" s="32"/>
      <c r="AZ6" s="32"/>
      <c r="BA6" s="32"/>
      <c r="BB6" s="32"/>
      <c r="BC6" s="32"/>
      <c r="BD6" s="32"/>
      <c r="BE6" s="32"/>
      <c r="BF6" s="32"/>
      <c r="BG6" s="32"/>
      <c r="BH6" s="32"/>
      <c r="BI6" s="32"/>
      <c r="BJ6" s="32"/>
      <c r="BK6" s="32"/>
      <c r="BL6" s="32"/>
      <c r="BM6" s="32"/>
      <c r="BN6" s="32"/>
      <c r="BO6" s="32"/>
      <c r="BP6" s="32"/>
      <c r="BQ6" s="32"/>
      <c r="BR6" s="32"/>
      <c r="BS6" s="32"/>
      <c r="BT6" s="32"/>
      <c r="BU6" s="32"/>
      <c r="BV6" s="32"/>
      <c r="BW6" s="32"/>
      <c r="BX6" s="32"/>
      <c r="BY6" s="32"/>
      <c r="BZ6" s="32"/>
      <c r="CA6" s="32"/>
      <c r="CB6" s="32"/>
      <c r="CC6" s="32"/>
      <c r="CD6" s="32"/>
      <c r="CE6" s="32"/>
      <c r="CF6" s="32"/>
      <c r="CG6" s="32"/>
      <c r="CH6" s="32"/>
      <c r="CI6" s="32"/>
      <c r="CJ6" s="32"/>
      <c r="CK6" s="32"/>
      <c r="CL6" s="32"/>
      <c r="CM6" s="32"/>
      <c r="CN6" s="32"/>
      <c r="CO6" s="32"/>
      <c r="CP6" s="32"/>
      <c r="CQ6" s="32"/>
      <c r="CR6" s="32"/>
      <c r="CS6" s="32"/>
      <c r="CT6" s="32"/>
      <c r="CU6" s="32"/>
      <c r="CV6" s="32"/>
      <c r="CW6" s="32"/>
      <c r="CX6" s="32"/>
      <c r="CY6" s="32"/>
      <c r="CZ6" s="32"/>
      <c r="DA6" s="32"/>
      <c r="DB6" s="32"/>
      <c r="DC6" s="32"/>
      <c r="DD6" s="32"/>
      <c r="DE6" s="32"/>
      <c r="DF6" s="32"/>
      <c r="DG6" s="32"/>
      <c r="DH6" s="32"/>
      <c r="DI6" s="32"/>
      <c r="DJ6" s="32"/>
      <c r="DK6" s="32"/>
      <c r="DL6" s="32"/>
      <c r="DM6" s="32"/>
      <c r="DN6" s="32"/>
      <c r="DO6" s="32"/>
      <c r="DP6" s="32"/>
      <c r="DQ6" s="32"/>
      <c r="DR6" s="32"/>
      <c r="DS6" s="32"/>
      <c r="DT6" s="32"/>
      <c r="DU6" s="32"/>
      <c r="DV6" s="32"/>
      <c r="DW6" s="32"/>
      <c r="DX6" s="32"/>
      <c r="DY6" s="32"/>
      <c r="DZ6" s="32"/>
      <c r="EA6" s="32"/>
      <c r="EB6" s="32"/>
      <c r="EC6" s="32"/>
      <c r="ED6" s="32"/>
      <c r="EE6" s="32"/>
      <c r="EF6" s="32"/>
      <c r="EG6" s="32"/>
      <c r="EH6" s="32"/>
      <c r="EI6" s="32"/>
      <c r="EJ6" s="32"/>
      <c r="EK6" s="32"/>
      <c r="EL6" s="32"/>
      <c r="EM6" s="32"/>
      <c r="EN6" s="32"/>
      <c r="EO6" s="32"/>
      <c r="EP6" s="32"/>
      <c r="EQ6" s="32"/>
      <c r="ER6" s="32"/>
      <c r="ES6" s="32"/>
      <c r="ET6" s="32"/>
      <c r="EU6" s="32"/>
      <c r="EV6" s="32"/>
      <c r="EW6" s="32"/>
      <c r="EX6" s="32"/>
      <c r="EY6" s="32"/>
      <c r="EZ6" s="32"/>
      <c r="FA6" s="32"/>
      <c r="FB6" s="32"/>
      <c r="FC6" s="32"/>
      <c r="FD6" s="32"/>
      <c r="FE6" s="32"/>
      <c r="FF6" s="32"/>
      <c r="FG6" s="32"/>
      <c r="FH6" s="32"/>
      <c r="FI6" s="32"/>
      <c r="FJ6" s="32"/>
      <c r="FK6" s="32"/>
      <c r="FL6" s="32"/>
      <c r="FM6" s="32"/>
      <c r="FN6" s="32"/>
      <c r="FO6" s="32"/>
      <c r="FP6" s="32"/>
      <c r="FQ6" s="32"/>
      <c r="FR6" s="32"/>
      <c r="FS6" s="32"/>
      <c r="FT6" s="32"/>
      <c r="FU6" s="32"/>
      <c r="FV6" s="32"/>
      <c r="FW6" s="32"/>
      <c r="FX6" s="32"/>
      <c r="FY6" s="32"/>
      <c r="FZ6" s="32"/>
      <c r="GA6" s="32"/>
      <c r="GB6" s="32"/>
      <c r="GC6" s="32"/>
      <c r="GD6" s="32"/>
      <c r="GE6" s="32"/>
      <c r="GF6" s="32"/>
      <c r="GG6" s="32"/>
      <c r="GH6" s="32"/>
    </row>
    <row r="7" spans="1:190" ht="14.5" customHeight="1" thickBot="1" x14ac:dyDescent="0.4">
      <c r="C7" s="32"/>
      <c r="D7" s="32"/>
      <c r="E7" s="32"/>
      <c r="F7" s="32"/>
      <c r="G7" s="32"/>
      <c r="M7" s="32"/>
    </row>
    <row r="8" spans="1:190" ht="20.5" customHeight="1" thickBot="1" x14ac:dyDescent="0.5">
      <c r="B8" s="274" t="s">
        <v>280</v>
      </c>
      <c r="C8" s="275"/>
      <c r="D8" s="275"/>
      <c r="E8" s="275"/>
      <c r="F8" s="275"/>
      <c r="G8" s="275"/>
      <c r="H8" s="275"/>
      <c r="I8" s="275"/>
      <c r="J8" s="275"/>
      <c r="K8" s="275"/>
      <c r="L8" s="275"/>
      <c r="M8" s="275"/>
      <c r="N8" s="275"/>
      <c r="O8" s="276"/>
    </row>
    <row r="9" spans="1:190" s="159" customFormat="1" ht="6" customHeight="1" thickBot="1" x14ac:dyDescent="0.4"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  <c r="AF9" s="32"/>
      <c r="AG9" s="32"/>
      <c r="AH9" s="32"/>
      <c r="AI9" s="32"/>
      <c r="AJ9" s="32"/>
      <c r="AK9" s="32"/>
      <c r="AL9" s="32"/>
      <c r="AM9" s="32"/>
      <c r="AN9" s="32"/>
      <c r="AO9" s="32"/>
      <c r="AP9" s="32"/>
      <c r="AQ9" s="32"/>
      <c r="AR9" s="32"/>
      <c r="AS9" s="32"/>
      <c r="AT9" s="32"/>
      <c r="AU9" s="32"/>
      <c r="AV9" s="32"/>
      <c r="AW9" s="32"/>
      <c r="AX9" s="32"/>
      <c r="AY9" s="32"/>
      <c r="AZ9" s="32"/>
      <c r="BA9" s="32"/>
      <c r="BB9" s="32"/>
      <c r="BC9" s="32"/>
      <c r="BD9" s="32"/>
      <c r="BE9" s="32"/>
      <c r="BF9" s="32"/>
      <c r="BG9" s="32"/>
      <c r="BH9" s="32"/>
      <c r="BI9" s="32"/>
      <c r="BJ9" s="32"/>
      <c r="BK9" s="32"/>
      <c r="BL9" s="32"/>
      <c r="BM9" s="32"/>
      <c r="BN9" s="32"/>
      <c r="BO9" s="32"/>
      <c r="BP9" s="32"/>
      <c r="BQ9" s="32"/>
      <c r="BR9" s="32"/>
      <c r="BS9" s="32"/>
      <c r="BT9" s="32"/>
      <c r="BU9" s="32"/>
      <c r="BV9" s="32"/>
      <c r="BW9" s="32"/>
      <c r="BX9" s="32"/>
      <c r="BY9" s="32"/>
      <c r="BZ9" s="32"/>
      <c r="CA9" s="32"/>
      <c r="CB9" s="32"/>
      <c r="CC9" s="32"/>
      <c r="CD9" s="32"/>
      <c r="CE9" s="32"/>
      <c r="CF9" s="32"/>
      <c r="CG9" s="32"/>
      <c r="CH9" s="32"/>
      <c r="CI9" s="32"/>
      <c r="CJ9" s="32"/>
      <c r="CK9" s="32"/>
      <c r="CL9" s="32"/>
      <c r="CM9" s="32"/>
      <c r="CN9" s="32"/>
      <c r="CO9" s="32"/>
      <c r="CP9" s="32"/>
      <c r="CQ9" s="32"/>
      <c r="CR9" s="32"/>
      <c r="CS9" s="32"/>
      <c r="CT9" s="32"/>
      <c r="CU9" s="32"/>
      <c r="CV9" s="32"/>
      <c r="CW9" s="32"/>
      <c r="CX9" s="32"/>
      <c r="CY9" s="32"/>
      <c r="CZ9" s="32"/>
      <c r="DA9" s="32"/>
      <c r="DB9" s="32"/>
      <c r="DC9" s="32"/>
      <c r="DD9" s="32"/>
      <c r="DE9" s="32"/>
      <c r="DF9" s="32"/>
      <c r="DG9" s="32"/>
      <c r="DH9" s="32"/>
      <c r="DI9" s="32"/>
      <c r="DJ9" s="32"/>
      <c r="DK9" s="32"/>
      <c r="DL9" s="32"/>
      <c r="DM9" s="32"/>
      <c r="DN9" s="32"/>
      <c r="DO9" s="32"/>
      <c r="DP9" s="32"/>
      <c r="DQ9" s="32"/>
      <c r="DR9" s="32"/>
      <c r="DS9" s="32"/>
      <c r="DT9" s="32"/>
      <c r="DU9" s="32"/>
      <c r="DV9" s="32"/>
      <c r="DW9" s="32"/>
      <c r="DX9" s="32"/>
      <c r="DY9" s="32"/>
      <c r="DZ9" s="32"/>
      <c r="EA9" s="32"/>
      <c r="EB9" s="32"/>
      <c r="EC9" s="32"/>
      <c r="ED9" s="32"/>
      <c r="EE9" s="32"/>
      <c r="EF9" s="32"/>
      <c r="EG9" s="32"/>
      <c r="EH9" s="32"/>
      <c r="EI9" s="32"/>
      <c r="EJ9" s="32"/>
      <c r="EK9" s="32"/>
      <c r="EL9" s="32"/>
      <c r="EM9" s="32"/>
      <c r="EN9" s="32"/>
      <c r="EO9" s="32"/>
      <c r="EP9" s="32"/>
      <c r="EQ9" s="32"/>
      <c r="ER9" s="32"/>
      <c r="ES9" s="32"/>
      <c r="ET9" s="32"/>
      <c r="EU9" s="32"/>
      <c r="EV9" s="32"/>
      <c r="EW9" s="32"/>
      <c r="EX9" s="32"/>
      <c r="EY9" s="32"/>
      <c r="EZ9" s="32"/>
      <c r="FA9" s="32"/>
      <c r="FB9" s="32"/>
      <c r="FC9" s="32"/>
      <c r="FD9" s="32"/>
      <c r="FE9" s="32"/>
      <c r="FF9" s="32"/>
      <c r="FG9" s="32"/>
      <c r="FH9" s="32"/>
      <c r="FI9" s="32"/>
      <c r="FJ9" s="32"/>
      <c r="FK9" s="32"/>
      <c r="FL9" s="32"/>
      <c r="FM9" s="32"/>
      <c r="FN9" s="32"/>
      <c r="FO9" s="32"/>
      <c r="FP9" s="32"/>
      <c r="FQ9" s="32"/>
      <c r="FR9" s="32"/>
      <c r="FS9" s="32"/>
      <c r="FT9" s="32"/>
      <c r="FU9" s="32"/>
      <c r="FV9" s="32"/>
      <c r="FW9" s="32"/>
      <c r="FX9" s="32"/>
      <c r="FY9" s="32"/>
      <c r="FZ9" s="32"/>
      <c r="GA9" s="32"/>
      <c r="GB9" s="32"/>
      <c r="GC9" s="32"/>
      <c r="GD9" s="32"/>
      <c r="GE9" s="32"/>
      <c r="GF9" s="32"/>
      <c r="GG9" s="32"/>
      <c r="GH9" s="32"/>
    </row>
    <row r="10" spans="1:190" s="109" customFormat="1" ht="66" customHeight="1" thickBot="1" x14ac:dyDescent="0.4">
      <c r="A10" s="32"/>
      <c r="B10" s="256" t="s">
        <v>239</v>
      </c>
      <c r="C10" s="257"/>
      <c r="D10" s="257"/>
      <c r="E10" s="94" t="s">
        <v>249</v>
      </c>
      <c r="F10" s="94" t="s">
        <v>290</v>
      </c>
      <c r="G10" s="94" t="s">
        <v>44</v>
      </c>
      <c r="H10" s="94" t="s">
        <v>253</v>
      </c>
      <c r="I10" s="94" t="s">
        <v>251</v>
      </c>
      <c r="J10" s="94" t="s">
        <v>287</v>
      </c>
      <c r="K10" s="94" t="s">
        <v>250</v>
      </c>
      <c r="L10" s="71" t="s">
        <v>3</v>
      </c>
      <c r="M10" s="7"/>
      <c r="N10" s="254" t="s">
        <v>46</v>
      </c>
      <c r="O10" s="255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32"/>
      <c r="AN10" s="32"/>
      <c r="AO10" s="32"/>
      <c r="AP10" s="32"/>
      <c r="AQ10" s="32"/>
      <c r="AR10" s="32"/>
      <c r="AS10" s="32"/>
      <c r="AT10" s="32"/>
      <c r="AU10" s="32"/>
      <c r="AV10" s="32"/>
      <c r="AW10" s="32"/>
      <c r="AX10" s="32"/>
      <c r="AY10" s="32"/>
      <c r="AZ10" s="32"/>
      <c r="BA10" s="32"/>
      <c r="BB10" s="32"/>
      <c r="BC10" s="32"/>
      <c r="BD10" s="32"/>
      <c r="BE10" s="32"/>
      <c r="BF10" s="32"/>
      <c r="BG10" s="32"/>
      <c r="BH10" s="32"/>
      <c r="BI10" s="32"/>
      <c r="BJ10" s="32"/>
      <c r="BK10" s="32"/>
      <c r="BL10" s="32"/>
      <c r="BM10" s="32"/>
      <c r="BN10" s="32"/>
      <c r="BO10" s="32"/>
      <c r="BP10" s="32"/>
      <c r="BQ10" s="32"/>
      <c r="BR10" s="32"/>
      <c r="BS10" s="32"/>
      <c r="BT10" s="32"/>
      <c r="BU10" s="32"/>
      <c r="BV10" s="32"/>
      <c r="BW10" s="32"/>
      <c r="BX10" s="32"/>
      <c r="BY10" s="32"/>
      <c r="BZ10" s="32"/>
      <c r="CA10" s="32"/>
      <c r="CB10" s="32"/>
      <c r="CC10" s="32"/>
      <c r="CD10" s="32"/>
      <c r="CE10" s="32"/>
      <c r="CF10" s="32"/>
      <c r="CG10" s="32"/>
      <c r="CH10" s="32"/>
      <c r="CI10" s="32"/>
      <c r="CJ10" s="32"/>
      <c r="CK10" s="32"/>
      <c r="CL10" s="32"/>
      <c r="CM10" s="32"/>
      <c r="CN10" s="32"/>
      <c r="CO10" s="32"/>
      <c r="CP10" s="32"/>
      <c r="CQ10" s="32"/>
      <c r="CR10" s="32"/>
      <c r="CS10" s="32"/>
      <c r="CT10" s="32"/>
      <c r="CU10" s="32"/>
      <c r="CV10" s="32"/>
      <c r="CW10" s="32"/>
      <c r="CX10" s="32"/>
      <c r="CY10" s="32"/>
      <c r="CZ10" s="32"/>
      <c r="DA10" s="32"/>
      <c r="DB10" s="32"/>
      <c r="DC10" s="32"/>
      <c r="DD10" s="32"/>
      <c r="DE10" s="32"/>
      <c r="DF10" s="32"/>
      <c r="DG10" s="32"/>
      <c r="DH10" s="32"/>
      <c r="DI10" s="32"/>
      <c r="DJ10" s="32"/>
      <c r="DK10" s="32"/>
      <c r="DL10" s="32"/>
      <c r="DM10" s="32"/>
      <c r="DN10" s="32"/>
      <c r="DO10" s="32"/>
      <c r="DP10" s="32"/>
      <c r="DQ10" s="32"/>
      <c r="DR10" s="32"/>
      <c r="DS10" s="32"/>
      <c r="DT10" s="32"/>
      <c r="DU10" s="32"/>
      <c r="DV10" s="32"/>
      <c r="DW10" s="32"/>
      <c r="DX10" s="32"/>
      <c r="DY10" s="32"/>
      <c r="DZ10" s="32"/>
      <c r="EA10" s="32"/>
      <c r="EB10" s="32"/>
      <c r="EC10" s="32"/>
      <c r="ED10" s="32"/>
      <c r="EE10" s="32"/>
      <c r="EF10" s="32"/>
      <c r="EG10" s="32"/>
      <c r="EH10" s="32"/>
      <c r="EI10" s="32"/>
      <c r="EJ10" s="32"/>
      <c r="EK10" s="32"/>
      <c r="EL10" s="32"/>
      <c r="EM10" s="32"/>
      <c r="EN10" s="32"/>
      <c r="EO10" s="32"/>
      <c r="EP10" s="32"/>
      <c r="EQ10" s="32"/>
      <c r="ER10" s="32"/>
      <c r="ES10" s="32"/>
      <c r="ET10" s="32"/>
      <c r="EU10" s="32"/>
      <c r="EV10" s="32"/>
      <c r="EW10" s="32"/>
      <c r="EX10" s="32"/>
      <c r="EY10" s="32"/>
      <c r="EZ10" s="32"/>
      <c r="FA10" s="32"/>
      <c r="FB10" s="32"/>
      <c r="FC10" s="32"/>
      <c r="FD10" s="32"/>
      <c r="FE10" s="32"/>
      <c r="FF10" s="32"/>
      <c r="FG10" s="32"/>
      <c r="FH10" s="32"/>
      <c r="FI10" s="32"/>
      <c r="FJ10" s="32"/>
      <c r="FK10" s="32"/>
      <c r="FL10" s="32"/>
      <c r="FM10" s="32"/>
      <c r="FN10" s="32"/>
      <c r="FO10" s="32"/>
      <c r="FP10" s="32"/>
      <c r="FQ10" s="32"/>
      <c r="FR10" s="32"/>
      <c r="FS10" s="32"/>
      <c r="FT10" s="32"/>
      <c r="FU10" s="32"/>
      <c r="FV10" s="32"/>
      <c r="FW10" s="32"/>
      <c r="FX10" s="32"/>
      <c r="FY10" s="32"/>
      <c r="FZ10" s="32"/>
      <c r="GA10" s="32"/>
      <c r="GB10" s="32"/>
      <c r="GC10" s="32"/>
      <c r="GD10" s="32"/>
      <c r="GE10" s="32"/>
      <c r="GF10" s="32"/>
      <c r="GG10" s="32"/>
      <c r="GH10" s="32"/>
    </row>
    <row r="11" spans="1:190" s="109" customFormat="1" ht="21" hidden="1" customHeight="1" x14ac:dyDescent="0.35">
      <c r="A11" s="32"/>
      <c r="B11" s="258"/>
      <c r="C11" s="259"/>
      <c r="D11" s="259"/>
      <c r="E11" s="34"/>
      <c r="F11" s="34"/>
      <c r="G11" s="34"/>
      <c r="H11" s="245" t="s">
        <v>254</v>
      </c>
      <c r="I11" s="241" t="s">
        <v>256</v>
      </c>
      <c r="J11" s="100"/>
      <c r="K11" s="42"/>
      <c r="L11" s="269" t="s">
        <v>252</v>
      </c>
      <c r="M11" s="7"/>
      <c r="N11" s="291">
        <v>204041</v>
      </c>
      <c r="O11" s="73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2"/>
      <c r="AL11" s="32"/>
      <c r="AM11" s="32"/>
      <c r="AN11" s="32"/>
      <c r="AO11" s="32"/>
      <c r="AP11" s="32"/>
      <c r="AQ11" s="32"/>
      <c r="AR11" s="32"/>
      <c r="AS11" s="32"/>
      <c r="AT11" s="32"/>
      <c r="AU11" s="32"/>
      <c r="AV11" s="32"/>
      <c r="AW11" s="32"/>
      <c r="AX11" s="32"/>
      <c r="AY11" s="32"/>
      <c r="AZ11" s="32"/>
      <c r="BA11" s="32"/>
      <c r="BB11" s="32"/>
      <c r="BC11" s="32"/>
      <c r="BD11" s="32"/>
      <c r="BE11" s="32"/>
      <c r="BF11" s="32"/>
      <c r="BG11" s="32"/>
      <c r="BH11" s="32"/>
      <c r="BI11" s="32"/>
      <c r="BJ11" s="32"/>
      <c r="BK11" s="32"/>
      <c r="BL11" s="32"/>
      <c r="BM11" s="32"/>
      <c r="BN11" s="32"/>
      <c r="BO11" s="32"/>
      <c r="BP11" s="32"/>
      <c r="BQ11" s="32"/>
      <c r="BR11" s="32"/>
      <c r="BS11" s="32"/>
      <c r="BT11" s="32"/>
      <c r="BU11" s="32"/>
      <c r="BV11" s="32"/>
      <c r="BW11" s="32"/>
      <c r="BX11" s="32"/>
      <c r="BY11" s="32"/>
      <c r="BZ11" s="32"/>
      <c r="CA11" s="32"/>
      <c r="CB11" s="32"/>
      <c r="CC11" s="32"/>
      <c r="CD11" s="32"/>
      <c r="CE11" s="32"/>
      <c r="CF11" s="32"/>
      <c r="CG11" s="32"/>
      <c r="CH11" s="32"/>
      <c r="CI11" s="32"/>
      <c r="CJ11" s="32"/>
      <c r="CK11" s="32"/>
      <c r="CL11" s="32"/>
      <c r="CM11" s="32"/>
      <c r="CN11" s="32"/>
      <c r="CO11" s="32"/>
      <c r="CP11" s="32"/>
      <c r="CQ11" s="32"/>
      <c r="CR11" s="32"/>
      <c r="CS11" s="32"/>
      <c r="CT11" s="32"/>
      <c r="CU11" s="32"/>
      <c r="CV11" s="32"/>
      <c r="CW11" s="32"/>
      <c r="CX11" s="32"/>
      <c r="CY11" s="32"/>
      <c r="CZ11" s="32"/>
      <c r="DA11" s="32"/>
      <c r="DB11" s="32"/>
      <c r="DC11" s="32"/>
      <c r="DD11" s="32"/>
      <c r="DE11" s="32"/>
      <c r="DF11" s="32"/>
      <c r="DG11" s="32"/>
      <c r="DH11" s="32"/>
      <c r="DI11" s="32"/>
      <c r="DJ11" s="32"/>
      <c r="DK11" s="32"/>
      <c r="DL11" s="32"/>
      <c r="DM11" s="32"/>
      <c r="DN11" s="32"/>
      <c r="DO11" s="32"/>
      <c r="DP11" s="32"/>
      <c r="DQ11" s="32"/>
      <c r="DR11" s="32"/>
      <c r="DS11" s="32"/>
      <c r="DT11" s="32"/>
      <c r="DU11" s="32"/>
      <c r="DV11" s="32"/>
      <c r="DW11" s="32"/>
      <c r="DX11" s="32"/>
      <c r="DY11" s="32"/>
      <c r="DZ11" s="32"/>
      <c r="EA11" s="32"/>
      <c r="EB11" s="32"/>
      <c r="EC11" s="32"/>
      <c r="ED11" s="32"/>
      <c r="EE11" s="32"/>
      <c r="EF11" s="32"/>
      <c r="EG11" s="32"/>
      <c r="EH11" s="32"/>
      <c r="EI11" s="32"/>
      <c r="EJ11" s="32"/>
      <c r="EK11" s="32"/>
      <c r="EL11" s="32"/>
      <c r="EM11" s="32"/>
      <c r="EN11" s="32"/>
      <c r="EO11" s="32"/>
      <c r="EP11" s="32"/>
      <c r="EQ11" s="32"/>
      <c r="ER11" s="32"/>
      <c r="ES11" s="32"/>
      <c r="ET11" s="32"/>
      <c r="EU11" s="32"/>
      <c r="EV11" s="32"/>
      <c r="EW11" s="32"/>
      <c r="EX11" s="32"/>
      <c r="EY11" s="32"/>
      <c r="EZ11" s="32"/>
      <c r="FA11" s="32"/>
      <c r="FB11" s="32"/>
      <c r="FC11" s="32"/>
      <c r="FD11" s="32"/>
      <c r="FE11" s="32"/>
      <c r="FF11" s="32"/>
      <c r="FG11" s="32"/>
      <c r="FH11" s="32"/>
      <c r="FI11" s="32"/>
      <c r="FJ11" s="32"/>
      <c r="FK11" s="32"/>
      <c r="FL11" s="32"/>
      <c r="FM11" s="32"/>
      <c r="FN11" s="32"/>
      <c r="FO11" s="32"/>
      <c r="FP11" s="32"/>
      <c r="FQ11" s="32"/>
      <c r="FR11" s="32"/>
      <c r="FS11" s="32"/>
      <c r="FT11" s="32"/>
      <c r="FU11" s="32"/>
      <c r="FV11" s="32"/>
      <c r="FW11" s="32"/>
      <c r="FX11" s="32"/>
      <c r="FY11" s="32"/>
      <c r="FZ11" s="32"/>
      <c r="GA11" s="32"/>
      <c r="GB11" s="32"/>
      <c r="GC11" s="32"/>
      <c r="GD11" s="32"/>
      <c r="GE11" s="32"/>
      <c r="GF11" s="32"/>
      <c r="GG11" s="32"/>
      <c r="GH11" s="32"/>
    </row>
    <row r="12" spans="1:190" s="109" customFormat="1" ht="18" hidden="1" customHeight="1" thickBot="1" x14ac:dyDescent="0.4">
      <c r="A12" s="32"/>
      <c r="B12" s="258"/>
      <c r="C12" s="259"/>
      <c r="D12" s="259"/>
      <c r="E12" s="34"/>
      <c r="F12" s="34"/>
      <c r="G12" s="34"/>
      <c r="H12" s="245"/>
      <c r="I12" s="241"/>
      <c r="J12" s="100"/>
      <c r="K12" s="42"/>
      <c r="L12" s="269"/>
      <c r="M12" s="7"/>
      <c r="N12" s="292"/>
      <c r="O12" s="74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2"/>
      <c r="AO12" s="32"/>
      <c r="AP12" s="32"/>
      <c r="AQ12" s="32"/>
      <c r="AR12" s="32"/>
      <c r="AS12" s="32"/>
      <c r="AT12" s="32"/>
      <c r="AU12" s="32"/>
      <c r="AV12" s="32"/>
      <c r="AW12" s="32"/>
      <c r="AX12" s="32"/>
      <c r="AY12" s="32"/>
      <c r="AZ12" s="32"/>
      <c r="BA12" s="32"/>
      <c r="BB12" s="32"/>
      <c r="BC12" s="32"/>
      <c r="BD12" s="32"/>
      <c r="BE12" s="32"/>
      <c r="BF12" s="32"/>
      <c r="BG12" s="32"/>
      <c r="BH12" s="32"/>
      <c r="BI12" s="32"/>
      <c r="BJ12" s="32"/>
      <c r="BK12" s="32"/>
      <c r="BL12" s="32"/>
      <c r="BM12" s="32"/>
      <c r="BN12" s="32"/>
      <c r="BO12" s="32"/>
      <c r="BP12" s="32"/>
      <c r="BQ12" s="32"/>
      <c r="BR12" s="32"/>
      <c r="BS12" s="32"/>
      <c r="BT12" s="32"/>
      <c r="BU12" s="32"/>
      <c r="BV12" s="32"/>
      <c r="BW12" s="32"/>
      <c r="BX12" s="32"/>
      <c r="BY12" s="32"/>
      <c r="BZ12" s="32"/>
      <c r="CA12" s="32"/>
      <c r="CB12" s="32"/>
      <c r="CC12" s="32"/>
      <c r="CD12" s="32"/>
      <c r="CE12" s="32"/>
      <c r="CF12" s="32"/>
      <c r="CG12" s="32"/>
      <c r="CH12" s="32"/>
      <c r="CI12" s="32"/>
      <c r="CJ12" s="32"/>
      <c r="CK12" s="32"/>
      <c r="CL12" s="32"/>
      <c r="CM12" s="32"/>
      <c r="CN12" s="32"/>
      <c r="CO12" s="32"/>
      <c r="CP12" s="32"/>
      <c r="CQ12" s="32"/>
      <c r="CR12" s="32"/>
      <c r="CS12" s="32"/>
      <c r="CT12" s="32"/>
      <c r="CU12" s="32"/>
      <c r="CV12" s="32"/>
      <c r="CW12" s="32"/>
      <c r="CX12" s="32"/>
      <c r="CY12" s="32"/>
      <c r="CZ12" s="32"/>
      <c r="DA12" s="32"/>
      <c r="DB12" s="32"/>
      <c r="DC12" s="32"/>
      <c r="DD12" s="32"/>
      <c r="DE12" s="32"/>
      <c r="DF12" s="32"/>
      <c r="DG12" s="32"/>
      <c r="DH12" s="32"/>
      <c r="DI12" s="32"/>
      <c r="DJ12" s="32"/>
      <c r="DK12" s="32"/>
      <c r="DL12" s="32"/>
      <c r="DM12" s="32"/>
      <c r="DN12" s="32"/>
      <c r="DO12" s="32"/>
      <c r="DP12" s="32"/>
      <c r="DQ12" s="32"/>
      <c r="DR12" s="32"/>
      <c r="DS12" s="32"/>
      <c r="DT12" s="32"/>
      <c r="DU12" s="32"/>
      <c r="DV12" s="32"/>
      <c r="DW12" s="32"/>
      <c r="DX12" s="32"/>
      <c r="DY12" s="32"/>
      <c r="DZ12" s="32"/>
      <c r="EA12" s="32"/>
      <c r="EB12" s="32"/>
      <c r="EC12" s="32"/>
      <c r="ED12" s="32"/>
      <c r="EE12" s="32"/>
      <c r="EF12" s="32"/>
      <c r="EG12" s="32"/>
      <c r="EH12" s="32"/>
      <c r="EI12" s="32"/>
      <c r="EJ12" s="32"/>
      <c r="EK12" s="32"/>
      <c r="EL12" s="32"/>
      <c r="EM12" s="32"/>
      <c r="EN12" s="32"/>
      <c r="EO12" s="32"/>
      <c r="EP12" s="32"/>
      <c r="EQ12" s="32"/>
      <c r="ER12" s="32"/>
      <c r="ES12" s="32"/>
      <c r="ET12" s="32"/>
      <c r="EU12" s="32"/>
      <c r="EV12" s="32"/>
      <c r="EW12" s="32"/>
      <c r="EX12" s="32"/>
      <c r="EY12" s="32"/>
      <c r="EZ12" s="32"/>
      <c r="FA12" s="32"/>
      <c r="FB12" s="32"/>
      <c r="FC12" s="32"/>
      <c r="FD12" s="32"/>
      <c r="FE12" s="32"/>
      <c r="FF12" s="32"/>
      <c r="FG12" s="32"/>
      <c r="FH12" s="32"/>
      <c r="FI12" s="32"/>
      <c r="FJ12" s="32"/>
      <c r="FK12" s="32"/>
      <c r="FL12" s="32"/>
      <c r="FM12" s="32"/>
      <c r="FN12" s="32"/>
      <c r="FO12" s="32"/>
      <c r="FP12" s="32"/>
      <c r="FQ12" s="32"/>
      <c r="FR12" s="32"/>
      <c r="FS12" s="32"/>
      <c r="FT12" s="32"/>
      <c r="FU12" s="32"/>
      <c r="FV12" s="32"/>
      <c r="FW12" s="32"/>
      <c r="FX12" s="32"/>
      <c r="FY12" s="32"/>
      <c r="FZ12" s="32"/>
      <c r="GA12" s="32"/>
      <c r="GB12" s="32"/>
      <c r="GC12" s="32"/>
      <c r="GD12" s="32"/>
      <c r="GE12" s="32"/>
      <c r="GF12" s="32"/>
      <c r="GG12" s="32"/>
      <c r="GH12" s="32"/>
    </row>
    <row r="13" spans="1:190" s="109" customFormat="1" ht="18" customHeight="1" x14ac:dyDescent="0.35">
      <c r="A13" s="32"/>
      <c r="B13" s="258"/>
      <c r="C13" s="259"/>
      <c r="D13" s="259"/>
      <c r="E13" s="241" t="s">
        <v>94</v>
      </c>
      <c r="F13" s="241" t="s">
        <v>94</v>
      </c>
      <c r="G13" s="241" t="s">
        <v>273</v>
      </c>
      <c r="H13" s="245"/>
      <c r="I13" s="241"/>
      <c r="J13" s="241" t="s">
        <v>256</v>
      </c>
      <c r="K13" s="241" t="s">
        <v>255</v>
      </c>
      <c r="L13" s="269"/>
      <c r="M13" s="7"/>
      <c r="N13" s="292"/>
      <c r="O13" s="265">
        <v>244021</v>
      </c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  <c r="AO13" s="32"/>
      <c r="AP13" s="32"/>
      <c r="AQ13" s="32"/>
      <c r="AR13" s="32"/>
      <c r="AS13" s="32"/>
      <c r="AT13" s="32"/>
      <c r="AU13" s="32"/>
      <c r="AV13" s="32"/>
      <c r="AW13" s="32"/>
      <c r="AX13" s="32"/>
      <c r="AY13" s="32"/>
      <c r="AZ13" s="32"/>
      <c r="BA13" s="32"/>
      <c r="BB13" s="32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32"/>
      <c r="BO13" s="32"/>
      <c r="BP13" s="32"/>
      <c r="BQ13" s="32"/>
      <c r="BR13" s="32"/>
      <c r="BS13" s="32"/>
      <c r="BT13" s="32"/>
      <c r="BU13" s="32"/>
      <c r="BV13" s="32"/>
      <c r="BW13" s="32"/>
      <c r="BX13" s="32"/>
      <c r="BY13" s="32"/>
      <c r="BZ13" s="32"/>
      <c r="CA13" s="32"/>
      <c r="CB13" s="32"/>
      <c r="CC13" s="32"/>
      <c r="CD13" s="32"/>
      <c r="CE13" s="32"/>
      <c r="CF13" s="32"/>
      <c r="CG13" s="32"/>
      <c r="CH13" s="32"/>
      <c r="CI13" s="32"/>
      <c r="CJ13" s="32"/>
      <c r="CK13" s="32"/>
      <c r="CL13" s="32"/>
      <c r="CM13" s="32"/>
      <c r="CN13" s="32"/>
      <c r="CO13" s="32"/>
      <c r="CP13" s="32"/>
      <c r="CQ13" s="32"/>
      <c r="CR13" s="32"/>
      <c r="CS13" s="32"/>
      <c r="CT13" s="32"/>
      <c r="CU13" s="32"/>
      <c r="CV13" s="32"/>
      <c r="CW13" s="32"/>
      <c r="CX13" s="32"/>
      <c r="CY13" s="32"/>
      <c r="CZ13" s="32"/>
      <c r="DA13" s="32"/>
      <c r="DB13" s="32"/>
      <c r="DC13" s="32"/>
      <c r="DD13" s="32"/>
      <c r="DE13" s="32"/>
      <c r="DF13" s="32"/>
      <c r="DG13" s="32"/>
      <c r="DH13" s="32"/>
      <c r="DI13" s="32"/>
      <c r="DJ13" s="32"/>
      <c r="DK13" s="32"/>
      <c r="DL13" s="32"/>
      <c r="DM13" s="32"/>
      <c r="DN13" s="32"/>
      <c r="DO13" s="32"/>
      <c r="DP13" s="32"/>
      <c r="DQ13" s="32"/>
      <c r="DR13" s="32"/>
      <c r="DS13" s="32"/>
      <c r="DT13" s="32"/>
      <c r="DU13" s="32"/>
      <c r="DV13" s="32"/>
      <c r="DW13" s="32"/>
      <c r="DX13" s="32"/>
      <c r="DY13" s="32"/>
      <c r="DZ13" s="32"/>
      <c r="EA13" s="32"/>
      <c r="EB13" s="32"/>
      <c r="EC13" s="32"/>
      <c r="ED13" s="32"/>
      <c r="EE13" s="32"/>
      <c r="EF13" s="32"/>
      <c r="EG13" s="32"/>
      <c r="EH13" s="32"/>
      <c r="EI13" s="32"/>
      <c r="EJ13" s="32"/>
      <c r="EK13" s="32"/>
      <c r="EL13" s="32"/>
      <c r="EM13" s="32"/>
      <c r="EN13" s="32"/>
      <c r="EO13" s="32"/>
      <c r="EP13" s="32"/>
      <c r="EQ13" s="32"/>
      <c r="ER13" s="32"/>
      <c r="ES13" s="32"/>
      <c r="ET13" s="32"/>
      <c r="EU13" s="32"/>
      <c r="EV13" s="32"/>
      <c r="EW13" s="32"/>
      <c r="EX13" s="32"/>
      <c r="EY13" s="32"/>
      <c r="EZ13" s="32"/>
      <c r="FA13" s="32"/>
      <c r="FB13" s="32"/>
      <c r="FC13" s="32"/>
      <c r="FD13" s="32"/>
      <c r="FE13" s="32"/>
      <c r="FF13" s="32"/>
      <c r="FG13" s="32"/>
      <c r="FH13" s="32"/>
      <c r="FI13" s="32"/>
      <c r="FJ13" s="32"/>
      <c r="FK13" s="32"/>
      <c r="FL13" s="32"/>
      <c r="FM13" s="32"/>
      <c r="FN13" s="32"/>
      <c r="FO13" s="32"/>
      <c r="FP13" s="32"/>
      <c r="FQ13" s="32"/>
      <c r="FR13" s="32"/>
      <c r="FS13" s="32"/>
      <c r="FT13" s="32"/>
      <c r="FU13" s="32"/>
      <c r="FV13" s="32"/>
      <c r="FW13" s="32"/>
      <c r="FX13" s="32"/>
      <c r="FY13" s="32"/>
      <c r="FZ13" s="32"/>
      <c r="GA13" s="32"/>
      <c r="GB13" s="32"/>
      <c r="GC13" s="32"/>
      <c r="GD13" s="32"/>
      <c r="GE13" s="32"/>
      <c r="GF13" s="32"/>
      <c r="GG13" s="32"/>
      <c r="GH13" s="32"/>
    </row>
    <row r="14" spans="1:190" s="109" customFormat="1" ht="16.399999999999999" customHeight="1" x14ac:dyDescent="0.35">
      <c r="A14" s="32"/>
      <c r="B14" s="258"/>
      <c r="C14" s="259"/>
      <c r="D14" s="259"/>
      <c r="E14" s="241"/>
      <c r="F14" s="241"/>
      <c r="G14" s="241"/>
      <c r="H14" s="245"/>
      <c r="I14" s="241"/>
      <c r="J14" s="241"/>
      <c r="K14" s="241"/>
      <c r="L14" s="269"/>
      <c r="M14" s="7"/>
      <c r="N14" s="292"/>
      <c r="O14" s="277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2"/>
      <c r="AL14" s="32"/>
      <c r="AM14" s="32"/>
      <c r="AN14" s="32"/>
      <c r="AO14" s="32"/>
      <c r="AP14" s="32"/>
      <c r="AQ14" s="32"/>
      <c r="AR14" s="32"/>
      <c r="AS14" s="32"/>
      <c r="AT14" s="32"/>
      <c r="AU14" s="32"/>
      <c r="AV14" s="32"/>
      <c r="AW14" s="32"/>
      <c r="AX14" s="32"/>
      <c r="AY14" s="32"/>
      <c r="AZ14" s="32"/>
      <c r="BA14" s="32"/>
      <c r="BB14" s="32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  <c r="BZ14" s="32"/>
      <c r="CA14" s="32"/>
      <c r="CB14" s="32"/>
      <c r="CC14" s="32"/>
      <c r="CD14" s="32"/>
      <c r="CE14" s="32"/>
      <c r="CF14" s="32"/>
      <c r="CG14" s="32"/>
      <c r="CH14" s="32"/>
      <c r="CI14" s="32"/>
      <c r="CJ14" s="32"/>
      <c r="CK14" s="32"/>
      <c r="CL14" s="32"/>
      <c r="CM14" s="32"/>
      <c r="CN14" s="32"/>
      <c r="CO14" s="32"/>
      <c r="CP14" s="32"/>
      <c r="CQ14" s="32"/>
      <c r="CR14" s="32"/>
      <c r="CS14" s="32"/>
      <c r="CT14" s="32"/>
      <c r="CU14" s="32"/>
      <c r="CV14" s="32"/>
      <c r="CW14" s="32"/>
      <c r="CX14" s="32"/>
      <c r="CY14" s="32"/>
      <c r="CZ14" s="32"/>
      <c r="DA14" s="32"/>
      <c r="DB14" s="32"/>
      <c r="DC14" s="32"/>
      <c r="DD14" s="32"/>
      <c r="DE14" s="32"/>
      <c r="DF14" s="32"/>
      <c r="DG14" s="32"/>
      <c r="DH14" s="32"/>
      <c r="DI14" s="32"/>
      <c r="DJ14" s="32"/>
      <c r="DK14" s="32"/>
      <c r="DL14" s="32"/>
      <c r="DM14" s="32"/>
      <c r="DN14" s="32"/>
      <c r="DO14" s="32"/>
      <c r="DP14" s="32"/>
      <c r="DQ14" s="32"/>
      <c r="DR14" s="32"/>
      <c r="DS14" s="32"/>
      <c r="DT14" s="32"/>
      <c r="DU14" s="32"/>
      <c r="DV14" s="32"/>
      <c r="DW14" s="32"/>
      <c r="DX14" s="32"/>
      <c r="DY14" s="32"/>
      <c r="DZ14" s="32"/>
      <c r="EA14" s="32"/>
      <c r="EB14" s="32"/>
      <c r="EC14" s="32"/>
      <c r="ED14" s="32"/>
      <c r="EE14" s="32"/>
      <c r="EF14" s="32"/>
      <c r="EG14" s="32"/>
      <c r="EH14" s="32"/>
      <c r="EI14" s="32"/>
      <c r="EJ14" s="32"/>
      <c r="EK14" s="32"/>
      <c r="EL14" s="32"/>
      <c r="EM14" s="32"/>
      <c r="EN14" s="32"/>
      <c r="EO14" s="32"/>
      <c r="EP14" s="32"/>
      <c r="EQ14" s="32"/>
      <c r="ER14" s="32"/>
      <c r="ES14" s="32"/>
      <c r="ET14" s="32"/>
      <c r="EU14" s="32"/>
      <c r="EV14" s="32"/>
      <c r="EW14" s="32"/>
      <c r="EX14" s="32"/>
      <c r="EY14" s="32"/>
      <c r="EZ14" s="32"/>
      <c r="FA14" s="32"/>
      <c r="FB14" s="32"/>
      <c r="FC14" s="32"/>
      <c r="FD14" s="32"/>
      <c r="FE14" s="32"/>
      <c r="FF14" s="32"/>
      <c r="FG14" s="32"/>
      <c r="FH14" s="32"/>
      <c r="FI14" s="32"/>
      <c r="FJ14" s="32"/>
      <c r="FK14" s="32"/>
      <c r="FL14" s="32"/>
      <c r="FM14" s="32"/>
      <c r="FN14" s="32"/>
      <c r="FO14" s="32"/>
      <c r="FP14" s="32"/>
      <c r="FQ14" s="32"/>
      <c r="FR14" s="32"/>
      <c r="FS14" s="32"/>
      <c r="FT14" s="32"/>
      <c r="FU14" s="32"/>
      <c r="FV14" s="32"/>
      <c r="FW14" s="32"/>
      <c r="FX14" s="32"/>
      <c r="FY14" s="32"/>
      <c r="FZ14" s="32"/>
      <c r="GA14" s="32"/>
      <c r="GB14" s="32"/>
      <c r="GC14" s="32"/>
      <c r="GD14" s="32"/>
      <c r="GE14" s="32"/>
      <c r="GF14" s="32"/>
      <c r="GG14" s="32"/>
      <c r="GH14" s="32"/>
    </row>
    <row r="15" spans="1:190" s="109" customFormat="1" ht="22.5" customHeight="1" x14ac:dyDescent="0.35">
      <c r="A15" s="32"/>
      <c r="B15" s="260"/>
      <c r="C15" s="261"/>
      <c r="D15" s="261"/>
      <c r="E15" s="241"/>
      <c r="F15" s="241"/>
      <c r="G15" s="241"/>
      <c r="H15" s="245"/>
      <c r="I15" s="244"/>
      <c r="J15" s="244"/>
      <c r="K15" s="241"/>
      <c r="L15" s="270"/>
      <c r="M15" s="7"/>
      <c r="N15" s="293"/>
      <c r="O15" s="278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32"/>
      <c r="AK15" s="32"/>
      <c r="AL15" s="32"/>
      <c r="AM15" s="32"/>
      <c r="AN15" s="32"/>
      <c r="AO15" s="32"/>
      <c r="AP15" s="32"/>
      <c r="AQ15" s="32"/>
      <c r="AR15" s="32"/>
      <c r="AS15" s="32"/>
      <c r="AT15" s="32"/>
      <c r="AU15" s="32"/>
      <c r="AV15" s="32"/>
      <c r="AW15" s="32"/>
      <c r="AX15" s="32"/>
      <c r="AY15" s="32"/>
      <c r="AZ15" s="32"/>
      <c r="BA15" s="32"/>
      <c r="BB15" s="32"/>
      <c r="BC15" s="32"/>
      <c r="BD15" s="32"/>
      <c r="BE15" s="32"/>
      <c r="BF15" s="32"/>
      <c r="BG15" s="32"/>
      <c r="BH15" s="32"/>
      <c r="BI15" s="32"/>
      <c r="BJ15" s="32"/>
      <c r="BK15" s="32"/>
      <c r="BL15" s="32"/>
      <c r="BM15" s="32"/>
      <c r="BN15" s="32"/>
      <c r="BO15" s="32"/>
      <c r="BP15" s="32"/>
      <c r="BQ15" s="32"/>
      <c r="BR15" s="32"/>
      <c r="BS15" s="32"/>
      <c r="BT15" s="32"/>
      <c r="BU15" s="32"/>
      <c r="BV15" s="32"/>
      <c r="BW15" s="32"/>
      <c r="BX15" s="32"/>
      <c r="BY15" s="32"/>
      <c r="BZ15" s="32"/>
      <c r="CA15" s="32"/>
      <c r="CB15" s="32"/>
      <c r="CC15" s="32"/>
      <c r="CD15" s="32"/>
      <c r="CE15" s="32"/>
      <c r="CF15" s="32"/>
      <c r="CG15" s="32"/>
      <c r="CH15" s="32"/>
      <c r="CI15" s="32"/>
      <c r="CJ15" s="32"/>
      <c r="CK15" s="32"/>
      <c r="CL15" s="32"/>
      <c r="CM15" s="32"/>
      <c r="CN15" s="32"/>
      <c r="CO15" s="32"/>
      <c r="CP15" s="32"/>
      <c r="CQ15" s="32"/>
      <c r="CR15" s="32"/>
      <c r="CS15" s="32"/>
      <c r="CT15" s="32"/>
      <c r="CU15" s="32"/>
      <c r="CV15" s="32"/>
      <c r="CW15" s="32"/>
      <c r="CX15" s="32"/>
      <c r="CY15" s="32"/>
      <c r="CZ15" s="32"/>
      <c r="DA15" s="32"/>
      <c r="DB15" s="32"/>
      <c r="DC15" s="32"/>
      <c r="DD15" s="32"/>
      <c r="DE15" s="32"/>
      <c r="DF15" s="32"/>
      <c r="DG15" s="32"/>
      <c r="DH15" s="32"/>
      <c r="DI15" s="32"/>
      <c r="DJ15" s="32"/>
      <c r="DK15" s="32"/>
      <c r="DL15" s="32"/>
      <c r="DM15" s="32"/>
      <c r="DN15" s="32"/>
      <c r="DO15" s="32"/>
      <c r="DP15" s="32"/>
      <c r="DQ15" s="32"/>
      <c r="DR15" s="32"/>
      <c r="DS15" s="32"/>
      <c r="DT15" s="32"/>
      <c r="DU15" s="32"/>
      <c r="DV15" s="32"/>
      <c r="DW15" s="32"/>
      <c r="DX15" s="32"/>
      <c r="DY15" s="32"/>
      <c r="DZ15" s="32"/>
      <c r="EA15" s="32"/>
      <c r="EB15" s="32"/>
      <c r="EC15" s="32"/>
      <c r="ED15" s="32"/>
      <c r="EE15" s="32"/>
      <c r="EF15" s="32"/>
      <c r="EG15" s="32"/>
      <c r="EH15" s="32"/>
      <c r="EI15" s="32"/>
      <c r="EJ15" s="32"/>
      <c r="EK15" s="32"/>
      <c r="EL15" s="32"/>
      <c r="EM15" s="32"/>
      <c r="EN15" s="32"/>
      <c r="EO15" s="32"/>
      <c r="EP15" s="32"/>
      <c r="EQ15" s="32"/>
      <c r="ER15" s="32"/>
      <c r="ES15" s="32"/>
      <c r="ET15" s="32"/>
      <c r="EU15" s="32"/>
      <c r="EV15" s="32"/>
      <c r="EW15" s="32"/>
      <c r="EX15" s="32"/>
      <c r="EY15" s="32"/>
      <c r="EZ15" s="32"/>
      <c r="FA15" s="32"/>
      <c r="FB15" s="32"/>
      <c r="FC15" s="32"/>
      <c r="FD15" s="32"/>
      <c r="FE15" s="32"/>
      <c r="FF15" s="32"/>
      <c r="FG15" s="32"/>
      <c r="FH15" s="32"/>
      <c r="FI15" s="32"/>
      <c r="FJ15" s="32"/>
      <c r="FK15" s="32"/>
      <c r="FL15" s="32"/>
      <c r="FM15" s="32"/>
      <c r="FN15" s="32"/>
      <c r="FO15" s="32"/>
      <c r="FP15" s="32"/>
      <c r="FQ15" s="32"/>
      <c r="FR15" s="32"/>
      <c r="FS15" s="32"/>
      <c r="FT15" s="32"/>
      <c r="FU15" s="32"/>
      <c r="FV15" s="32"/>
      <c r="FW15" s="32"/>
      <c r="FX15" s="32"/>
      <c r="FY15" s="32"/>
      <c r="FZ15" s="32"/>
      <c r="GA15" s="32"/>
      <c r="GB15" s="32"/>
      <c r="GC15" s="32"/>
      <c r="GD15" s="32"/>
      <c r="GE15" s="32"/>
      <c r="GF15" s="32"/>
      <c r="GG15" s="32"/>
      <c r="GH15" s="32"/>
    </row>
    <row r="16" spans="1:190" s="109" customFormat="1" ht="30.5" customHeight="1" x14ac:dyDescent="0.35">
      <c r="A16" s="32"/>
      <c r="B16" s="35"/>
      <c r="C16" s="251"/>
      <c r="D16" s="251"/>
      <c r="E16" s="151"/>
      <c r="F16" s="152"/>
      <c r="G16" s="153"/>
      <c r="H16" s="154"/>
      <c r="I16" s="69" t="str">
        <f>IF(E16="","",IF(E16='Podpůrná data'!$L$4,'Podpůrná data'!$F$4,IF(E16='Podpůrná data'!L5,'Podpůrná data'!F5,'Podpůrná data'!F4)))</f>
        <v/>
      </c>
      <c r="J16" s="69" t="str">
        <f>IF(I16="","",IF(E16='Podpůrná data'!$L$4,'Podpůrná data'!$G$4,IF(E16='Podpůrná data'!$L$5,'Podpůrná data'!$G$5,IF(E16='Podpůrná data'!L6,'Podpůrná data'!G4,""))))</f>
        <v/>
      </c>
      <c r="K16" s="69">
        <f>IFERROR(INT(ROUND(G16,8)*(VLOOKUP(INT(H16),'Podpůrná data'!$A$196:$C$240,2,FALSE))*(H16/(INT(H16)))),0)</f>
        <v>0</v>
      </c>
      <c r="L16" s="93">
        <f>IF(I16="",0,I16*K16)</f>
        <v>0</v>
      </c>
      <c r="M16" s="16">
        <f>IF(L16&gt;0,IF(ISTEXT(C16)=TRUE,0,1),0)</f>
        <v>0</v>
      </c>
      <c r="N16" s="77">
        <f>IF(L16&gt;0,1,0)</f>
        <v>0</v>
      </c>
      <c r="O16" s="78">
        <f>IF(L16&gt;0,1,0)</f>
        <v>0</v>
      </c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2"/>
      <c r="AK16" s="32"/>
      <c r="AL16" s="32"/>
      <c r="AM16" s="32"/>
      <c r="AN16" s="32"/>
      <c r="AO16" s="32"/>
      <c r="AP16" s="32"/>
      <c r="AQ16" s="32"/>
      <c r="AR16" s="32"/>
      <c r="AS16" s="32"/>
      <c r="AT16" s="32"/>
      <c r="AU16" s="32"/>
      <c r="AV16" s="32"/>
      <c r="AW16" s="32"/>
      <c r="AX16" s="32"/>
      <c r="AY16" s="32"/>
      <c r="AZ16" s="32"/>
      <c r="BA16" s="32"/>
      <c r="BB16" s="32"/>
      <c r="BC16" s="32"/>
      <c r="BD16" s="32"/>
      <c r="BE16" s="32"/>
      <c r="BF16" s="32"/>
      <c r="BG16" s="32"/>
      <c r="BH16" s="32"/>
      <c r="BI16" s="32"/>
      <c r="BJ16" s="32"/>
      <c r="BK16" s="32"/>
      <c r="BL16" s="32"/>
      <c r="BM16" s="32"/>
      <c r="BN16" s="32"/>
      <c r="BO16" s="32"/>
      <c r="BP16" s="32"/>
      <c r="BQ16" s="32"/>
      <c r="BR16" s="32"/>
      <c r="BS16" s="32"/>
      <c r="BT16" s="32"/>
      <c r="BU16" s="32"/>
      <c r="BV16" s="32"/>
      <c r="BW16" s="32"/>
      <c r="BX16" s="32"/>
      <c r="BY16" s="32"/>
      <c r="BZ16" s="32"/>
      <c r="CA16" s="32"/>
      <c r="CB16" s="32"/>
      <c r="CC16" s="32"/>
      <c r="CD16" s="32"/>
      <c r="CE16" s="32"/>
      <c r="CF16" s="32"/>
      <c r="CG16" s="32"/>
      <c r="CH16" s="32"/>
      <c r="CI16" s="32"/>
      <c r="CJ16" s="32"/>
      <c r="CK16" s="32"/>
      <c r="CL16" s="32"/>
      <c r="CM16" s="32"/>
      <c r="CN16" s="32"/>
      <c r="CO16" s="32"/>
      <c r="CP16" s="32"/>
      <c r="CQ16" s="32"/>
      <c r="CR16" s="32"/>
      <c r="CS16" s="32"/>
      <c r="CT16" s="32"/>
      <c r="CU16" s="32"/>
      <c r="CV16" s="32"/>
      <c r="CW16" s="32"/>
      <c r="CX16" s="32"/>
      <c r="CY16" s="32"/>
      <c r="CZ16" s="32"/>
      <c r="DA16" s="32"/>
      <c r="DB16" s="32"/>
      <c r="DC16" s="32"/>
      <c r="DD16" s="32"/>
      <c r="DE16" s="32"/>
      <c r="DF16" s="32"/>
      <c r="DG16" s="32"/>
      <c r="DH16" s="32"/>
      <c r="DI16" s="32"/>
      <c r="DJ16" s="32"/>
      <c r="DK16" s="32"/>
      <c r="DL16" s="32"/>
      <c r="DM16" s="32"/>
      <c r="DN16" s="32"/>
      <c r="DO16" s="32"/>
      <c r="DP16" s="32"/>
      <c r="DQ16" s="32"/>
      <c r="DR16" s="32"/>
      <c r="DS16" s="32"/>
      <c r="DT16" s="32"/>
      <c r="DU16" s="32"/>
      <c r="DV16" s="32"/>
      <c r="DW16" s="32"/>
      <c r="DX16" s="32"/>
      <c r="DY16" s="32"/>
      <c r="DZ16" s="32"/>
      <c r="EA16" s="32"/>
      <c r="EB16" s="32"/>
      <c r="EC16" s="32"/>
      <c r="ED16" s="32"/>
      <c r="EE16" s="32"/>
      <c r="EF16" s="32"/>
      <c r="EG16" s="32"/>
      <c r="EH16" s="32"/>
      <c r="EI16" s="32"/>
      <c r="EJ16" s="32"/>
      <c r="EK16" s="32"/>
      <c r="EL16" s="32"/>
      <c r="EM16" s="32"/>
      <c r="EN16" s="32"/>
      <c r="EO16" s="32"/>
      <c r="EP16" s="32"/>
      <c r="EQ16" s="32"/>
      <c r="ER16" s="32"/>
      <c r="ES16" s="32"/>
      <c r="ET16" s="32"/>
      <c r="EU16" s="32"/>
      <c r="EV16" s="32"/>
      <c r="EW16" s="32"/>
      <c r="EX16" s="32"/>
      <c r="EY16" s="32"/>
      <c r="EZ16" s="32"/>
      <c r="FA16" s="32"/>
      <c r="FB16" s="32"/>
      <c r="FC16" s="32"/>
      <c r="FD16" s="32"/>
      <c r="FE16" s="32"/>
      <c r="FF16" s="32"/>
      <c r="FG16" s="32"/>
      <c r="FH16" s="32"/>
      <c r="FI16" s="32"/>
      <c r="FJ16" s="32"/>
      <c r="FK16" s="32"/>
      <c r="FL16" s="32"/>
      <c r="FM16" s="32"/>
      <c r="FN16" s="32"/>
      <c r="FO16" s="32"/>
      <c r="FP16" s="32"/>
      <c r="FQ16" s="32"/>
      <c r="FR16" s="32"/>
      <c r="FS16" s="32"/>
      <c r="FT16" s="32"/>
      <c r="FU16" s="32"/>
      <c r="FV16" s="32"/>
      <c r="FW16" s="32"/>
      <c r="FX16" s="32"/>
      <c r="FY16" s="32"/>
      <c r="FZ16" s="32"/>
      <c r="GA16" s="32"/>
      <c r="GB16" s="32"/>
      <c r="GC16" s="32"/>
      <c r="GD16" s="32"/>
      <c r="GE16" s="32"/>
      <c r="GF16" s="32"/>
      <c r="GG16" s="32"/>
      <c r="GH16" s="32"/>
    </row>
    <row r="17" spans="1:190" s="109" customFormat="1" ht="14.5" customHeight="1" thickBot="1" x14ac:dyDescent="0.4">
      <c r="A17" s="32"/>
      <c r="B17" s="37"/>
      <c r="C17" s="17"/>
      <c r="D17" s="17"/>
      <c r="E17" s="17"/>
      <c r="F17" s="17"/>
      <c r="G17" s="17"/>
      <c r="H17" s="17"/>
      <c r="I17" s="17"/>
      <c r="J17" s="17"/>
      <c r="K17" s="17"/>
      <c r="L17" s="18"/>
      <c r="M17" s="7"/>
      <c r="N17" s="75"/>
      <c r="O17" s="76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2"/>
      <c r="AL17" s="32"/>
      <c r="AM17" s="32"/>
      <c r="AN17" s="32"/>
      <c r="AO17" s="32"/>
      <c r="AP17" s="32"/>
      <c r="AQ17" s="32"/>
      <c r="AR17" s="32"/>
      <c r="AS17" s="32"/>
      <c r="AT17" s="32"/>
      <c r="AU17" s="32"/>
      <c r="AV17" s="32"/>
      <c r="AW17" s="32"/>
      <c r="AX17" s="32"/>
      <c r="AY17" s="32"/>
      <c r="AZ17" s="32"/>
      <c r="BA17" s="32"/>
      <c r="BB17" s="32"/>
      <c r="BC17" s="32"/>
      <c r="BD17" s="32"/>
      <c r="BE17" s="32"/>
      <c r="BF17" s="32"/>
      <c r="BG17" s="32"/>
      <c r="BH17" s="32"/>
      <c r="BI17" s="32"/>
      <c r="BJ17" s="32"/>
      <c r="BK17" s="32"/>
      <c r="BL17" s="32"/>
      <c r="BM17" s="32"/>
      <c r="BN17" s="32"/>
      <c r="BO17" s="32"/>
      <c r="BP17" s="32"/>
      <c r="BQ17" s="32"/>
      <c r="BR17" s="32"/>
      <c r="BS17" s="32"/>
      <c r="BT17" s="32"/>
      <c r="BU17" s="32"/>
      <c r="BV17" s="32"/>
      <c r="BW17" s="32"/>
      <c r="BX17" s="32"/>
      <c r="BY17" s="32"/>
      <c r="BZ17" s="32"/>
      <c r="CA17" s="32"/>
      <c r="CB17" s="32"/>
      <c r="CC17" s="32"/>
      <c r="CD17" s="32"/>
      <c r="CE17" s="32"/>
      <c r="CF17" s="32"/>
      <c r="CG17" s="32"/>
      <c r="CH17" s="32"/>
      <c r="CI17" s="32"/>
      <c r="CJ17" s="32"/>
      <c r="CK17" s="32"/>
      <c r="CL17" s="32"/>
      <c r="CM17" s="32"/>
      <c r="CN17" s="32"/>
      <c r="CO17" s="32"/>
      <c r="CP17" s="32"/>
      <c r="CQ17" s="32"/>
      <c r="CR17" s="32"/>
      <c r="CS17" s="32"/>
      <c r="CT17" s="32"/>
      <c r="CU17" s="32"/>
      <c r="CV17" s="32"/>
      <c r="CW17" s="32"/>
      <c r="CX17" s="32"/>
      <c r="CY17" s="32"/>
      <c r="CZ17" s="32"/>
      <c r="DA17" s="32"/>
      <c r="DB17" s="32"/>
      <c r="DC17" s="32"/>
      <c r="DD17" s="32"/>
      <c r="DE17" s="32"/>
      <c r="DF17" s="32"/>
      <c r="DG17" s="32"/>
      <c r="DH17" s="32"/>
      <c r="DI17" s="32"/>
      <c r="DJ17" s="32"/>
      <c r="DK17" s="32"/>
      <c r="DL17" s="32"/>
      <c r="DM17" s="32"/>
      <c r="DN17" s="32"/>
      <c r="DO17" s="32"/>
      <c r="DP17" s="32"/>
      <c r="DQ17" s="32"/>
      <c r="DR17" s="32"/>
      <c r="DS17" s="32"/>
      <c r="DT17" s="32"/>
      <c r="DU17" s="32"/>
      <c r="DV17" s="32"/>
      <c r="DW17" s="32"/>
      <c r="DX17" s="32"/>
      <c r="DY17" s="32"/>
      <c r="DZ17" s="32"/>
      <c r="EA17" s="32"/>
      <c r="EB17" s="32"/>
      <c r="EC17" s="32"/>
      <c r="ED17" s="32"/>
      <c r="EE17" s="32"/>
      <c r="EF17" s="32"/>
      <c r="EG17" s="32"/>
      <c r="EH17" s="32"/>
      <c r="EI17" s="32"/>
      <c r="EJ17" s="32"/>
      <c r="EK17" s="32"/>
      <c r="EL17" s="32"/>
      <c r="EM17" s="32"/>
      <c r="EN17" s="32"/>
      <c r="EO17" s="32"/>
      <c r="EP17" s="32"/>
      <c r="EQ17" s="32"/>
      <c r="ER17" s="32"/>
      <c r="ES17" s="32"/>
      <c r="ET17" s="32"/>
      <c r="EU17" s="32"/>
      <c r="EV17" s="32"/>
      <c r="EW17" s="32"/>
      <c r="EX17" s="32"/>
      <c r="EY17" s="32"/>
      <c r="EZ17" s="32"/>
      <c r="FA17" s="32"/>
      <c r="FB17" s="32"/>
      <c r="FC17" s="32"/>
      <c r="FD17" s="32"/>
      <c r="FE17" s="32"/>
      <c r="FF17" s="32"/>
      <c r="FG17" s="32"/>
      <c r="FH17" s="32"/>
      <c r="FI17" s="32"/>
      <c r="FJ17" s="32"/>
      <c r="FK17" s="32"/>
      <c r="FL17" s="32"/>
      <c r="FM17" s="32"/>
      <c r="FN17" s="32"/>
      <c r="FO17" s="32"/>
      <c r="FP17" s="32"/>
      <c r="FQ17" s="32"/>
      <c r="FR17" s="32"/>
      <c r="FS17" s="32"/>
      <c r="FT17" s="32"/>
      <c r="FU17" s="32"/>
      <c r="FV17" s="32"/>
      <c r="FW17" s="32"/>
      <c r="FX17" s="32"/>
      <c r="FY17" s="32"/>
      <c r="FZ17" s="32"/>
      <c r="GA17" s="32"/>
      <c r="GB17" s="32"/>
      <c r="GC17" s="32"/>
      <c r="GD17" s="32"/>
      <c r="GE17" s="32"/>
      <c r="GF17" s="32"/>
      <c r="GG17" s="32"/>
      <c r="GH17" s="32"/>
    </row>
    <row r="18" spans="1:190" ht="15" customHeight="1" thickBot="1" x14ac:dyDescent="0.4"/>
    <row r="19" spans="1:190" s="109" customFormat="1" ht="51.5" customHeight="1" x14ac:dyDescent="0.35">
      <c r="A19" s="32"/>
      <c r="B19" s="256" t="s">
        <v>240</v>
      </c>
      <c r="C19" s="257"/>
      <c r="D19" s="257"/>
      <c r="E19" s="243" t="s">
        <v>247</v>
      </c>
      <c r="F19" s="243"/>
      <c r="G19" s="243"/>
      <c r="H19" s="243"/>
      <c r="I19" s="94" t="s">
        <v>248</v>
      </c>
      <c r="J19" s="243" t="s">
        <v>286</v>
      </c>
      <c r="K19" s="243"/>
      <c r="L19" s="71" t="s">
        <v>3</v>
      </c>
      <c r="M19" s="103"/>
      <c r="N19" s="103"/>
      <c r="O19" s="103"/>
      <c r="P19" s="103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2"/>
      <c r="AV19" s="32"/>
      <c r="AW19" s="32"/>
      <c r="AX19" s="32"/>
      <c r="AY19" s="32"/>
      <c r="AZ19" s="32"/>
      <c r="BA19" s="32"/>
      <c r="BB19" s="32"/>
      <c r="BC19" s="32"/>
      <c r="BD19" s="32"/>
      <c r="BE19" s="32"/>
      <c r="BF19" s="32"/>
      <c r="BG19" s="32"/>
      <c r="BH19" s="32"/>
      <c r="BI19" s="32"/>
      <c r="BJ19" s="32"/>
      <c r="BK19" s="32"/>
      <c r="BL19" s="32"/>
      <c r="BM19" s="32"/>
      <c r="BN19" s="32"/>
      <c r="BO19" s="32"/>
      <c r="BP19" s="32"/>
      <c r="BQ19" s="32"/>
      <c r="BR19" s="32"/>
      <c r="BS19" s="32"/>
      <c r="BT19" s="32"/>
      <c r="BU19" s="32"/>
      <c r="BV19" s="32"/>
      <c r="BW19" s="32"/>
      <c r="BX19" s="32"/>
      <c r="BY19" s="32"/>
      <c r="BZ19" s="32"/>
      <c r="CA19" s="32"/>
      <c r="CB19" s="32"/>
      <c r="CC19" s="32"/>
      <c r="CD19" s="32"/>
      <c r="CE19" s="32"/>
      <c r="CF19" s="32"/>
      <c r="CG19" s="32"/>
      <c r="CH19" s="32"/>
      <c r="CI19" s="32"/>
      <c r="CJ19" s="32"/>
      <c r="CK19" s="32"/>
      <c r="CL19" s="32"/>
      <c r="CM19" s="32"/>
      <c r="CN19" s="32"/>
      <c r="CO19" s="32"/>
      <c r="CP19" s="32"/>
      <c r="CQ19" s="32"/>
      <c r="CR19" s="32"/>
      <c r="CS19" s="32"/>
      <c r="CT19" s="32"/>
      <c r="CU19" s="32"/>
      <c r="CV19" s="32"/>
      <c r="CW19" s="32"/>
      <c r="CX19" s="32"/>
      <c r="CY19" s="32"/>
      <c r="CZ19" s="32"/>
      <c r="DA19" s="32"/>
      <c r="DB19" s="32"/>
      <c r="DC19" s="32"/>
      <c r="DD19" s="32"/>
      <c r="DE19" s="32"/>
      <c r="DF19" s="32"/>
      <c r="DG19" s="32"/>
      <c r="DH19" s="32"/>
      <c r="DI19" s="32"/>
      <c r="DJ19" s="32"/>
      <c r="DK19" s="32"/>
      <c r="DL19" s="32"/>
      <c r="DM19" s="32"/>
      <c r="DN19" s="32"/>
      <c r="DO19" s="32"/>
      <c r="DP19" s="32"/>
      <c r="DQ19" s="32"/>
      <c r="DR19" s="32"/>
      <c r="DS19" s="32"/>
      <c r="DT19" s="32"/>
      <c r="DU19" s="32"/>
      <c r="DV19" s="32"/>
      <c r="DW19" s="32"/>
      <c r="DX19" s="32"/>
      <c r="DY19" s="32"/>
      <c r="DZ19" s="32"/>
      <c r="EA19" s="32"/>
      <c r="EB19" s="32"/>
      <c r="EC19" s="32"/>
      <c r="ED19" s="32"/>
      <c r="EE19" s="32"/>
      <c r="EF19" s="32"/>
      <c r="EG19" s="32"/>
      <c r="EH19" s="32"/>
      <c r="EI19" s="32"/>
      <c r="EJ19" s="32"/>
      <c r="EK19" s="32"/>
      <c r="EL19" s="32"/>
      <c r="EM19" s="32"/>
      <c r="EN19" s="32"/>
      <c r="EO19" s="32"/>
      <c r="EP19" s="32"/>
      <c r="EQ19" s="32"/>
      <c r="ER19" s="32"/>
      <c r="ES19" s="32"/>
      <c r="ET19" s="32"/>
      <c r="EU19" s="32"/>
      <c r="EV19" s="32"/>
      <c r="EW19" s="32"/>
      <c r="EX19" s="32"/>
      <c r="EY19" s="32"/>
      <c r="EZ19" s="32"/>
      <c r="FA19" s="32"/>
      <c r="FB19" s="32"/>
      <c r="FC19" s="32"/>
      <c r="FD19" s="32"/>
      <c r="FE19" s="32"/>
      <c r="FF19" s="32"/>
      <c r="FG19" s="32"/>
      <c r="FH19" s="32"/>
      <c r="FI19" s="32"/>
      <c r="FJ19" s="32"/>
      <c r="FK19" s="32"/>
      <c r="FL19" s="32"/>
      <c r="FM19" s="32"/>
      <c r="FN19" s="32"/>
      <c r="FO19" s="32"/>
      <c r="FP19" s="32"/>
      <c r="FQ19" s="32"/>
      <c r="FR19" s="32"/>
      <c r="FS19" s="32"/>
      <c r="FT19" s="32"/>
      <c r="FU19" s="32"/>
      <c r="FV19" s="32"/>
      <c r="FW19" s="32"/>
      <c r="FX19" s="32"/>
      <c r="FY19" s="32"/>
      <c r="FZ19" s="32"/>
      <c r="GA19" s="32"/>
      <c r="GB19" s="32"/>
      <c r="GC19" s="32"/>
      <c r="GD19" s="32"/>
      <c r="GE19" s="32"/>
      <c r="GF19" s="32"/>
      <c r="GG19" s="32"/>
      <c r="GH19" s="32"/>
    </row>
    <row r="20" spans="1:190" s="109" customFormat="1" ht="21" hidden="1" customHeight="1" thickBot="1" x14ac:dyDescent="0.4">
      <c r="A20" s="32"/>
      <c r="B20" s="258"/>
      <c r="C20" s="259"/>
      <c r="D20" s="259"/>
      <c r="E20" s="100"/>
      <c r="F20" s="100"/>
      <c r="G20" s="100"/>
      <c r="H20" s="100"/>
      <c r="I20" s="100" t="s">
        <v>256</v>
      </c>
      <c r="J20" s="100"/>
      <c r="K20" s="100"/>
      <c r="L20" s="269" t="s">
        <v>252</v>
      </c>
      <c r="M20" s="103"/>
      <c r="N20" s="103"/>
      <c r="O20" s="103"/>
      <c r="P20" s="103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  <c r="AP20" s="32"/>
      <c r="AQ20" s="32"/>
      <c r="AR20" s="32"/>
      <c r="AS20" s="32"/>
      <c r="AT20" s="32"/>
      <c r="AU20" s="32"/>
      <c r="AV20" s="32"/>
      <c r="AW20" s="32"/>
      <c r="AX20" s="32"/>
      <c r="AY20" s="32"/>
      <c r="AZ20" s="32"/>
      <c r="BA20" s="32"/>
      <c r="BB20" s="32"/>
      <c r="BC20" s="32"/>
      <c r="BD20" s="32"/>
      <c r="BE20" s="32"/>
      <c r="BF20" s="32"/>
      <c r="BG20" s="32"/>
      <c r="BH20" s="32"/>
      <c r="BI20" s="32"/>
      <c r="BJ20" s="32"/>
      <c r="BK20" s="32"/>
      <c r="BL20" s="32"/>
      <c r="BM20" s="32"/>
      <c r="BN20" s="32"/>
      <c r="BO20" s="32"/>
      <c r="BP20" s="32"/>
      <c r="BQ20" s="32"/>
      <c r="BR20" s="32"/>
      <c r="BS20" s="32"/>
      <c r="BT20" s="32"/>
      <c r="BU20" s="32"/>
      <c r="BV20" s="32"/>
      <c r="BW20" s="32"/>
      <c r="BX20" s="32"/>
      <c r="BY20" s="32"/>
      <c r="BZ20" s="32"/>
      <c r="CA20" s="32"/>
      <c r="CB20" s="32"/>
      <c r="CC20" s="32"/>
      <c r="CD20" s="32"/>
      <c r="CE20" s="32"/>
      <c r="CF20" s="32"/>
      <c r="CG20" s="32"/>
      <c r="CH20" s="32"/>
      <c r="CI20" s="32"/>
      <c r="CJ20" s="32"/>
      <c r="CK20" s="32"/>
      <c r="CL20" s="32"/>
      <c r="CM20" s="32"/>
      <c r="CN20" s="32"/>
      <c r="CO20" s="32"/>
      <c r="CP20" s="32"/>
      <c r="CQ20" s="32"/>
      <c r="CR20" s="32"/>
      <c r="CS20" s="32"/>
      <c r="CT20" s="32"/>
      <c r="CU20" s="32"/>
      <c r="CV20" s="32"/>
      <c r="CW20" s="32"/>
      <c r="CX20" s="32"/>
      <c r="CY20" s="32"/>
      <c r="CZ20" s="32"/>
      <c r="DA20" s="32"/>
      <c r="DB20" s="32"/>
      <c r="DC20" s="32"/>
      <c r="DD20" s="32"/>
      <c r="DE20" s="32"/>
      <c r="DF20" s="32"/>
      <c r="DG20" s="32"/>
      <c r="DH20" s="32"/>
      <c r="DI20" s="32"/>
      <c r="DJ20" s="32"/>
      <c r="DK20" s="32"/>
      <c r="DL20" s="32"/>
      <c r="DM20" s="32"/>
      <c r="DN20" s="32"/>
      <c r="DO20" s="32"/>
      <c r="DP20" s="32"/>
      <c r="DQ20" s="32"/>
      <c r="DR20" s="32"/>
      <c r="DS20" s="32"/>
      <c r="DT20" s="32"/>
      <c r="DU20" s="32"/>
      <c r="DV20" s="32"/>
      <c r="DW20" s="32"/>
      <c r="DX20" s="32"/>
      <c r="DY20" s="32"/>
      <c r="DZ20" s="32"/>
      <c r="EA20" s="32"/>
      <c r="EB20" s="32"/>
      <c r="EC20" s="32"/>
      <c r="ED20" s="32"/>
      <c r="EE20" s="32"/>
      <c r="EF20" s="32"/>
      <c r="EG20" s="32"/>
      <c r="EH20" s="32"/>
      <c r="EI20" s="32"/>
      <c r="EJ20" s="32"/>
      <c r="EK20" s="32"/>
      <c r="EL20" s="32"/>
      <c r="EM20" s="32"/>
      <c r="EN20" s="32"/>
      <c r="EO20" s="32"/>
      <c r="EP20" s="32"/>
      <c r="EQ20" s="32"/>
      <c r="ER20" s="32"/>
      <c r="ES20" s="32"/>
      <c r="ET20" s="32"/>
      <c r="EU20" s="32"/>
      <c r="EV20" s="32"/>
      <c r="EW20" s="32"/>
      <c r="EX20" s="32"/>
      <c r="EY20" s="32"/>
      <c r="EZ20" s="32"/>
      <c r="FA20" s="32"/>
      <c r="FB20" s="32"/>
      <c r="FC20" s="32"/>
      <c r="FD20" s="32"/>
      <c r="FE20" s="32"/>
      <c r="FF20" s="32"/>
      <c r="FG20" s="32"/>
      <c r="FH20" s="32"/>
      <c r="FI20" s="32"/>
      <c r="FJ20" s="32"/>
      <c r="FK20" s="32"/>
      <c r="FL20" s="32"/>
      <c r="FM20" s="32"/>
      <c r="FN20" s="32"/>
      <c r="FO20" s="32"/>
      <c r="FP20" s="32"/>
      <c r="FQ20" s="32"/>
      <c r="FR20" s="32"/>
      <c r="FS20" s="32"/>
      <c r="FT20" s="32"/>
      <c r="FU20" s="32"/>
      <c r="FV20" s="32"/>
      <c r="FW20" s="32"/>
      <c r="FX20" s="32"/>
      <c r="FY20" s="32"/>
      <c r="FZ20" s="32"/>
      <c r="GA20" s="32"/>
      <c r="GB20" s="32"/>
      <c r="GC20" s="32"/>
      <c r="GD20" s="32"/>
      <c r="GE20" s="32"/>
      <c r="GF20" s="32"/>
      <c r="GG20" s="32"/>
      <c r="GH20" s="32"/>
    </row>
    <row r="21" spans="1:190" s="109" customFormat="1" ht="18" hidden="1" customHeight="1" thickTop="1" x14ac:dyDescent="0.35">
      <c r="A21" s="32"/>
      <c r="B21" s="258"/>
      <c r="C21" s="259"/>
      <c r="D21" s="259"/>
      <c r="E21" s="100"/>
      <c r="F21" s="100"/>
      <c r="G21" s="100"/>
      <c r="H21" s="100"/>
      <c r="I21" s="100"/>
      <c r="J21" s="100"/>
      <c r="K21" s="100"/>
      <c r="L21" s="269"/>
      <c r="M21" s="103"/>
      <c r="N21" s="103"/>
      <c r="O21" s="103"/>
      <c r="P21" s="103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2"/>
      <c r="AI21" s="32"/>
      <c r="AJ21" s="32"/>
      <c r="AK21" s="32"/>
      <c r="AL21" s="32"/>
      <c r="AM21" s="32"/>
      <c r="AN21" s="32"/>
      <c r="AO21" s="32"/>
      <c r="AP21" s="32"/>
      <c r="AQ21" s="32"/>
      <c r="AR21" s="32"/>
      <c r="AS21" s="32"/>
      <c r="AT21" s="32"/>
      <c r="AU21" s="32"/>
      <c r="AV21" s="32"/>
      <c r="AW21" s="32"/>
      <c r="AX21" s="32"/>
      <c r="AY21" s="32"/>
      <c r="AZ21" s="32"/>
      <c r="BA21" s="32"/>
      <c r="BB21" s="32"/>
      <c r="BC21" s="32"/>
      <c r="BD21" s="32"/>
      <c r="BE21" s="32"/>
      <c r="BF21" s="32"/>
      <c r="BG21" s="32"/>
      <c r="BH21" s="32"/>
      <c r="BI21" s="32"/>
      <c r="BJ21" s="32"/>
      <c r="BK21" s="32"/>
      <c r="BL21" s="32"/>
      <c r="BM21" s="32"/>
      <c r="BN21" s="32"/>
      <c r="BO21" s="32"/>
      <c r="BP21" s="32"/>
      <c r="BQ21" s="32"/>
      <c r="BR21" s="32"/>
      <c r="BS21" s="32"/>
      <c r="BT21" s="32"/>
      <c r="BU21" s="32"/>
      <c r="BV21" s="32"/>
      <c r="BW21" s="32"/>
      <c r="BX21" s="32"/>
      <c r="BY21" s="32"/>
      <c r="BZ21" s="32"/>
      <c r="CA21" s="32"/>
      <c r="CB21" s="32"/>
      <c r="CC21" s="32"/>
      <c r="CD21" s="32"/>
      <c r="CE21" s="32"/>
      <c r="CF21" s="32"/>
      <c r="CG21" s="32"/>
      <c r="CH21" s="32"/>
      <c r="CI21" s="32"/>
      <c r="CJ21" s="32"/>
      <c r="CK21" s="32"/>
      <c r="CL21" s="32"/>
      <c r="CM21" s="32"/>
      <c r="CN21" s="32"/>
      <c r="CO21" s="32"/>
      <c r="CP21" s="32"/>
      <c r="CQ21" s="32"/>
      <c r="CR21" s="32"/>
      <c r="CS21" s="32"/>
      <c r="CT21" s="32"/>
      <c r="CU21" s="32"/>
      <c r="CV21" s="32"/>
      <c r="CW21" s="32"/>
      <c r="CX21" s="32"/>
      <c r="CY21" s="32"/>
      <c r="CZ21" s="32"/>
      <c r="DA21" s="32"/>
      <c r="DB21" s="32"/>
      <c r="DC21" s="32"/>
      <c r="DD21" s="32"/>
      <c r="DE21" s="32"/>
      <c r="DF21" s="32"/>
      <c r="DG21" s="32"/>
      <c r="DH21" s="32"/>
      <c r="DI21" s="32"/>
      <c r="DJ21" s="32"/>
      <c r="DK21" s="32"/>
      <c r="DL21" s="32"/>
      <c r="DM21" s="32"/>
      <c r="DN21" s="32"/>
      <c r="DO21" s="32"/>
      <c r="DP21" s="32"/>
      <c r="DQ21" s="32"/>
      <c r="DR21" s="32"/>
      <c r="DS21" s="32"/>
      <c r="DT21" s="32"/>
      <c r="DU21" s="32"/>
      <c r="DV21" s="32"/>
      <c r="DW21" s="32"/>
      <c r="DX21" s="32"/>
      <c r="DY21" s="32"/>
      <c r="DZ21" s="32"/>
      <c r="EA21" s="32"/>
      <c r="EB21" s="32"/>
      <c r="EC21" s="32"/>
      <c r="ED21" s="32"/>
      <c r="EE21" s="32"/>
      <c r="EF21" s="32"/>
      <c r="EG21" s="32"/>
      <c r="EH21" s="32"/>
      <c r="EI21" s="32"/>
      <c r="EJ21" s="32"/>
      <c r="EK21" s="32"/>
      <c r="EL21" s="32"/>
      <c r="EM21" s="32"/>
      <c r="EN21" s="32"/>
      <c r="EO21" s="32"/>
      <c r="EP21" s="32"/>
      <c r="EQ21" s="32"/>
      <c r="ER21" s="32"/>
      <c r="ES21" s="32"/>
      <c r="ET21" s="32"/>
      <c r="EU21" s="32"/>
      <c r="EV21" s="32"/>
      <c r="EW21" s="32"/>
      <c r="EX21" s="32"/>
      <c r="EY21" s="32"/>
      <c r="EZ21" s="32"/>
      <c r="FA21" s="32"/>
      <c r="FB21" s="32"/>
      <c r="FC21" s="32"/>
      <c r="FD21" s="32"/>
      <c r="FE21" s="32"/>
      <c r="FF21" s="32"/>
      <c r="FG21" s="32"/>
      <c r="FH21" s="32"/>
      <c r="FI21" s="32"/>
      <c r="FJ21" s="32"/>
      <c r="FK21" s="32"/>
      <c r="FL21" s="32"/>
      <c r="FM21" s="32"/>
      <c r="FN21" s="32"/>
      <c r="FO21" s="32"/>
      <c r="FP21" s="32"/>
      <c r="FQ21" s="32"/>
      <c r="FR21" s="32"/>
      <c r="FS21" s="32"/>
      <c r="FT21" s="32"/>
      <c r="FU21" s="32"/>
      <c r="FV21" s="32"/>
      <c r="FW21" s="32"/>
      <c r="FX21" s="32"/>
      <c r="FY21" s="32"/>
      <c r="FZ21" s="32"/>
      <c r="GA21" s="32"/>
      <c r="GB21" s="32"/>
      <c r="GC21" s="32"/>
      <c r="GD21" s="32"/>
      <c r="GE21" s="32"/>
      <c r="GF21" s="32"/>
      <c r="GG21" s="32"/>
      <c r="GH21" s="32"/>
    </row>
    <row r="22" spans="1:190" s="109" customFormat="1" ht="18" customHeight="1" x14ac:dyDescent="0.35">
      <c r="A22" s="32"/>
      <c r="B22" s="258"/>
      <c r="C22" s="259"/>
      <c r="D22" s="259"/>
      <c r="E22" s="241" t="s">
        <v>279</v>
      </c>
      <c r="F22" s="241"/>
      <c r="G22" s="241"/>
      <c r="H22" s="241"/>
      <c r="I22" s="241" t="s">
        <v>256</v>
      </c>
      <c r="J22" s="241" t="s">
        <v>256</v>
      </c>
      <c r="K22" s="241"/>
      <c r="L22" s="269"/>
      <c r="M22" s="103"/>
      <c r="N22" s="103"/>
      <c r="O22" s="103"/>
      <c r="P22" s="103"/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  <c r="AF22" s="32"/>
      <c r="AG22" s="32"/>
      <c r="AH22" s="32"/>
      <c r="AI22" s="32"/>
      <c r="AJ22" s="32"/>
      <c r="AK22" s="32"/>
      <c r="AL22" s="32"/>
      <c r="AM22" s="32"/>
      <c r="AN22" s="32"/>
      <c r="AO22" s="32"/>
      <c r="AP22" s="32"/>
      <c r="AQ22" s="32"/>
      <c r="AR22" s="32"/>
      <c r="AS22" s="32"/>
      <c r="AT22" s="32"/>
      <c r="AU22" s="32"/>
      <c r="AV22" s="32"/>
      <c r="AW22" s="32"/>
      <c r="AX22" s="32"/>
      <c r="AY22" s="32"/>
      <c r="AZ22" s="32"/>
      <c r="BA22" s="32"/>
      <c r="BB22" s="32"/>
      <c r="BC22" s="32"/>
      <c r="BD22" s="32"/>
      <c r="BE22" s="32"/>
      <c r="BF22" s="32"/>
      <c r="BG22" s="32"/>
      <c r="BH22" s="32"/>
      <c r="BI22" s="32"/>
      <c r="BJ22" s="32"/>
      <c r="BK22" s="32"/>
      <c r="BL22" s="32"/>
      <c r="BM22" s="32"/>
      <c r="BN22" s="32"/>
      <c r="BO22" s="32"/>
      <c r="BP22" s="32"/>
      <c r="BQ22" s="32"/>
      <c r="BR22" s="32"/>
      <c r="BS22" s="32"/>
      <c r="BT22" s="32"/>
      <c r="BU22" s="32"/>
      <c r="BV22" s="32"/>
      <c r="BW22" s="32"/>
      <c r="BX22" s="32"/>
      <c r="BY22" s="32"/>
      <c r="BZ22" s="32"/>
      <c r="CA22" s="32"/>
      <c r="CB22" s="32"/>
      <c r="CC22" s="32"/>
      <c r="CD22" s="32"/>
      <c r="CE22" s="32"/>
      <c r="CF22" s="32"/>
      <c r="CG22" s="32"/>
      <c r="CH22" s="32"/>
      <c r="CI22" s="32"/>
      <c r="CJ22" s="32"/>
      <c r="CK22" s="32"/>
      <c r="CL22" s="32"/>
      <c r="CM22" s="32"/>
      <c r="CN22" s="32"/>
      <c r="CO22" s="32"/>
      <c r="CP22" s="32"/>
      <c r="CQ22" s="32"/>
      <c r="CR22" s="32"/>
      <c r="CS22" s="32"/>
      <c r="CT22" s="32"/>
      <c r="CU22" s="32"/>
      <c r="CV22" s="32"/>
      <c r="CW22" s="32"/>
      <c r="CX22" s="32"/>
      <c r="CY22" s="32"/>
      <c r="CZ22" s="32"/>
      <c r="DA22" s="32"/>
      <c r="DB22" s="32"/>
      <c r="DC22" s="32"/>
      <c r="DD22" s="32"/>
      <c r="DE22" s="32"/>
      <c r="DF22" s="32"/>
      <c r="DG22" s="32"/>
      <c r="DH22" s="32"/>
      <c r="DI22" s="32"/>
      <c r="DJ22" s="32"/>
      <c r="DK22" s="32"/>
      <c r="DL22" s="32"/>
      <c r="DM22" s="32"/>
      <c r="DN22" s="32"/>
      <c r="DO22" s="32"/>
      <c r="DP22" s="32"/>
      <c r="DQ22" s="32"/>
      <c r="DR22" s="32"/>
      <c r="DS22" s="32"/>
      <c r="DT22" s="32"/>
      <c r="DU22" s="32"/>
      <c r="DV22" s="32"/>
      <c r="DW22" s="32"/>
      <c r="DX22" s="32"/>
      <c r="DY22" s="32"/>
      <c r="DZ22" s="32"/>
      <c r="EA22" s="32"/>
      <c r="EB22" s="32"/>
      <c r="EC22" s="32"/>
      <c r="ED22" s="32"/>
      <c r="EE22" s="32"/>
      <c r="EF22" s="32"/>
      <c r="EG22" s="32"/>
      <c r="EH22" s="32"/>
      <c r="EI22" s="32"/>
      <c r="EJ22" s="32"/>
      <c r="EK22" s="32"/>
      <c r="EL22" s="32"/>
      <c r="EM22" s="32"/>
      <c r="EN22" s="32"/>
      <c r="EO22" s="32"/>
      <c r="EP22" s="32"/>
      <c r="EQ22" s="32"/>
      <c r="ER22" s="32"/>
      <c r="ES22" s="32"/>
      <c r="ET22" s="32"/>
      <c r="EU22" s="32"/>
      <c r="EV22" s="32"/>
      <c r="EW22" s="32"/>
      <c r="EX22" s="32"/>
      <c r="EY22" s="32"/>
      <c r="EZ22" s="32"/>
      <c r="FA22" s="32"/>
      <c r="FB22" s="32"/>
      <c r="FC22" s="32"/>
      <c r="FD22" s="32"/>
      <c r="FE22" s="32"/>
      <c r="FF22" s="32"/>
      <c r="FG22" s="32"/>
      <c r="FH22" s="32"/>
      <c r="FI22" s="32"/>
      <c r="FJ22" s="32"/>
      <c r="FK22" s="32"/>
      <c r="FL22" s="32"/>
      <c r="FM22" s="32"/>
      <c r="FN22" s="32"/>
      <c r="FO22" s="32"/>
      <c r="FP22" s="32"/>
      <c r="FQ22" s="32"/>
      <c r="FR22" s="32"/>
      <c r="FS22" s="32"/>
      <c r="FT22" s="32"/>
      <c r="FU22" s="32"/>
      <c r="FV22" s="32"/>
      <c r="FW22" s="32"/>
      <c r="FX22" s="32"/>
      <c r="FY22" s="32"/>
      <c r="FZ22" s="32"/>
      <c r="GA22" s="32"/>
      <c r="GB22" s="32"/>
      <c r="GC22" s="32"/>
      <c r="GD22" s="32"/>
      <c r="GE22" s="32"/>
      <c r="GF22" s="32"/>
      <c r="GG22" s="32"/>
      <c r="GH22" s="32"/>
    </row>
    <row r="23" spans="1:190" s="109" customFormat="1" ht="16.399999999999999" customHeight="1" x14ac:dyDescent="0.35">
      <c r="A23" s="32"/>
      <c r="B23" s="258"/>
      <c r="C23" s="259"/>
      <c r="D23" s="259"/>
      <c r="E23" s="241"/>
      <c r="F23" s="241"/>
      <c r="G23" s="241"/>
      <c r="H23" s="241"/>
      <c r="I23" s="241"/>
      <c r="J23" s="241"/>
      <c r="K23" s="241"/>
      <c r="L23" s="269"/>
      <c r="M23" s="103"/>
      <c r="N23" s="103"/>
      <c r="O23" s="103"/>
      <c r="P23" s="103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32"/>
      <c r="AI23" s="32"/>
      <c r="AJ23" s="32"/>
      <c r="AK23" s="32"/>
      <c r="AL23" s="32"/>
      <c r="AM23" s="32"/>
      <c r="AN23" s="32"/>
      <c r="AO23" s="32"/>
      <c r="AP23" s="32"/>
      <c r="AQ23" s="32"/>
      <c r="AR23" s="32"/>
      <c r="AS23" s="32"/>
      <c r="AT23" s="32"/>
      <c r="AU23" s="32"/>
      <c r="AV23" s="32"/>
      <c r="AW23" s="32"/>
      <c r="AX23" s="32"/>
      <c r="AY23" s="32"/>
      <c r="AZ23" s="32"/>
      <c r="BA23" s="32"/>
      <c r="BB23" s="32"/>
      <c r="BC23" s="32"/>
      <c r="BD23" s="32"/>
      <c r="BE23" s="32"/>
      <c r="BF23" s="32"/>
      <c r="BG23" s="32"/>
      <c r="BH23" s="32"/>
      <c r="BI23" s="32"/>
      <c r="BJ23" s="32"/>
      <c r="BK23" s="32"/>
      <c r="BL23" s="32"/>
      <c r="BM23" s="32"/>
      <c r="BN23" s="32"/>
      <c r="BO23" s="32"/>
      <c r="BP23" s="32"/>
      <c r="BQ23" s="32"/>
      <c r="BR23" s="32"/>
      <c r="BS23" s="32"/>
      <c r="BT23" s="32"/>
      <c r="BU23" s="32"/>
      <c r="BV23" s="32"/>
      <c r="BW23" s="32"/>
      <c r="BX23" s="32"/>
      <c r="BY23" s="32"/>
      <c r="BZ23" s="32"/>
      <c r="CA23" s="32"/>
      <c r="CB23" s="32"/>
      <c r="CC23" s="32"/>
      <c r="CD23" s="32"/>
      <c r="CE23" s="32"/>
      <c r="CF23" s="32"/>
      <c r="CG23" s="32"/>
      <c r="CH23" s="32"/>
      <c r="CI23" s="32"/>
      <c r="CJ23" s="32"/>
      <c r="CK23" s="32"/>
      <c r="CL23" s="32"/>
      <c r="CM23" s="32"/>
      <c r="CN23" s="32"/>
      <c r="CO23" s="32"/>
      <c r="CP23" s="32"/>
      <c r="CQ23" s="32"/>
      <c r="CR23" s="32"/>
      <c r="CS23" s="32"/>
      <c r="CT23" s="32"/>
      <c r="CU23" s="32"/>
      <c r="CV23" s="32"/>
      <c r="CW23" s="32"/>
      <c r="CX23" s="32"/>
      <c r="CY23" s="32"/>
      <c r="CZ23" s="32"/>
      <c r="DA23" s="32"/>
      <c r="DB23" s="32"/>
      <c r="DC23" s="32"/>
      <c r="DD23" s="32"/>
      <c r="DE23" s="32"/>
      <c r="DF23" s="32"/>
      <c r="DG23" s="32"/>
      <c r="DH23" s="32"/>
      <c r="DI23" s="32"/>
      <c r="DJ23" s="32"/>
      <c r="DK23" s="32"/>
      <c r="DL23" s="32"/>
      <c r="DM23" s="32"/>
      <c r="DN23" s="32"/>
      <c r="DO23" s="32"/>
      <c r="DP23" s="32"/>
      <c r="DQ23" s="32"/>
      <c r="DR23" s="32"/>
      <c r="DS23" s="32"/>
      <c r="DT23" s="32"/>
      <c r="DU23" s="32"/>
      <c r="DV23" s="32"/>
      <c r="DW23" s="32"/>
      <c r="DX23" s="32"/>
      <c r="DY23" s="32"/>
      <c r="DZ23" s="32"/>
      <c r="EA23" s="32"/>
      <c r="EB23" s="32"/>
      <c r="EC23" s="32"/>
      <c r="ED23" s="32"/>
      <c r="EE23" s="32"/>
      <c r="EF23" s="32"/>
      <c r="EG23" s="32"/>
      <c r="EH23" s="32"/>
      <c r="EI23" s="32"/>
      <c r="EJ23" s="32"/>
      <c r="EK23" s="32"/>
      <c r="EL23" s="32"/>
      <c r="EM23" s="32"/>
      <c r="EN23" s="32"/>
      <c r="EO23" s="32"/>
      <c r="EP23" s="32"/>
      <c r="EQ23" s="32"/>
      <c r="ER23" s="32"/>
      <c r="ES23" s="32"/>
      <c r="ET23" s="32"/>
      <c r="EU23" s="32"/>
      <c r="EV23" s="32"/>
      <c r="EW23" s="32"/>
      <c r="EX23" s="32"/>
      <c r="EY23" s="32"/>
      <c r="EZ23" s="32"/>
      <c r="FA23" s="32"/>
      <c r="FB23" s="32"/>
      <c r="FC23" s="32"/>
      <c r="FD23" s="32"/>
      <c r="FE23" s="32"/>
      <c r="FF23" s="32"/>
      <c r="FG23" s="32"/>
      <c r="FH23" s="32"/>
      <c r="FI23" s="32"/>
      <c r="FJ23" s="32"/>
      <c r="FK23" s="32"/>
      <c r="FL23" s="32"/>
      <c r="FM23" s="32"/>
      <c r="FN23" s="32"/>
      <c r="FO23" s="32"/>
      <c r="FP23" s="32"/>
      <c r="FQ23" s="32"/>
      <c r="FR23" s="32"/>
      <c r="FS23" s="32"/>
      <c r="FT23" s="32"/>
      <c r="FU23" s="32"/>
      <c r="FV23" s="32"/>
      <c r="FW23" s="32"/>
      <c r="FX23" s="32"/>
      <c r="FY23" s="32"/>
      <c r="FZ23" s="32"/>
      <c r="GA23" s="32"/>
      <c r="GB23" s="32"/>
      <c r="GC23" s="32"/>
      <c r="GD23" s="32"/>
      <c r="GE23" s="32"/>
      <c r="GF23" s="32"/>
      <c r="GG23" s="32"/>
      <c r="GH23" s="32"/>
    </row>
    <row r="24" spans="1:190" s="109" customFormat="1" ht="16.399999999999999" customHeight="1" x14ac:dyDescent="0.35">
      <c r="A24" s="32"/>
      <c r="B24" s="260"/>
      <c r="C24" s="261"/>
      <c r="D24" s="261"/>
      <c r="E24" s="241"/>
      <c r="F24" s="241"/>
      <c r="G24" s="241"/>
      <c r="H24" s="241"/>
      <c r="I24" s="244"/>
      <c r="J24" s="244"/>
      <c r="K24" s="244"/>
      <c r="L24" s="270"/>
      <c r="M24" s="103"/>
      <c r="N24" s="103"/>
      <c r="O24" s="103"/>
      <c r="P24" s="103"/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  <c r="AF24" s="32"/>
      <c r="AG24" s="32"/>
      <c r="AH24" s="32"/>
      <c r="AI24" s="32"/>
      <c r="AJ24" s="32"/>
      <c r="AK24" s="32"/>
      <c r="AL24" s="32"/>
      <c r="AM24" s="32"/>
      <c r="AN24" s="32"/>
      <c r="AO24" s="32"/>
      <c r="AP24" s="32"/>
      <c r="AQ24" s="32"/>
      <c r="AR24" s="32"/>
      <c r="AS24" s="32"/>
      <c r="AT24" s="32"/>
      <c r="AU24" s="32"/>
      <c r="AV24" s="32"/>
      <c r="AW24" s="32"/>
      <c r="AX24" s="32"/>
      <c r="AY24" s="32"/>
      <c r="AZ24" s="32"/>
      <c r="BA24" s="32"/>
      <c r="BB24" s="32"/>
      <c r="BC24" s="32"/>
      <c r="BD24" s="32"/>
      <c r="BE24" s="32"/>
      <c r="BF24" s="32"/>
      <c r="BG24" s="32"/>
      <c r="BH24" s="32"/>
      <c r="BI24" s="32"/>
      <c r="BJ24" s="32"/>
      <c r="BK24" s="32"/>
      <c r="BL24" s="32"/>
      <c r="BM24" s="32"/>
      <c r="BN24" s="32"/>
      <c r="BO24" s="32"/>
      <c r="BP24" s="32"/>
      <c r="BQ24" s="32"/>
      <c r="BR24" s="32"/>
      <c r="BS24" s="32"/>
      <c r="BT24" s="32"/>
      <c r="BU24" s="32"/>
      <c r="BV24" s="32"/>
      <c r="BW24" s="32"/>
      <c r="BX24" s="32"/>
      <c r="BY24" s="32"/>
      <c r="BZ24" s="32"/>
      <c r="CA24" s="32"/>
      <c r="CB24" s="32"/>
      <c r="CC24" s="32"/>
      <c r="CD24" s="32"/>
      <c r="CE24" s="32"/>
      <c r="CF24" s="32"/>
      <c r="CG24" s="32"/>
      <c r="CH24" s="32"/>
      <c r="CI24" s="32"/>
      <c r="CJ24" s="32"/>
      <c r="CK24" s="32"/>
      <c r="CL24" s="32"/>
      <c r="CM24" s="32"/>
      <c r="CN24" s="32"/>
      <c r="CO24" s="32"/>
      <c r="CP24" s="32"/>
      <c r="CQ24" s="32"/>
      <c r="CR24" s="32"/>
      <c r="CS24" s="32"/>
      <c r="CT24" s="32"/>
      <c r="CU24" s="32"/>
      <c r="CV24" s="32"/>
      <c r="CW24" s="32"/>
      <c r="CX24" s="32"/>
      <c r="CY24" s="32"/>
      <c r="CZ24" s="32"/>
      <c r="DA24" s="32"/>
      <c r="DB24" s="32"/>
      <c r="DC24" s="32"/>
      <c r="DD24" s="32"/>
      <c r="DE24" s="32"/>
      <c r="DF24" s="32"/>
      <c r="DG24" s="32"/>
      <c r="DH24" s="32"/>
      <c r="DI24" s="32"/>
      <c r="DJ24" s="32"/>
      <c r="DK24" s="32"/>
      <c r="DL24" s="32"/>
      <c r="DM24" s="32"/>
      <c r="DN24" s="32"/>
      <c r="DO24" s="32"/>
      <c r="DP24" s="32"/>
      <c r="DQ24" s="32"/>
      <c r="DR24" s="32"/>
      <c r="DS24" s="32"/>
      <c r="DT24" s="32"/>
      <c r="DU24" s="32"/>
      <c r="DV24" s="32"/>
      <c r="DW24" s="32"/>
      <c r="DX24" s="32"/>
      <c r="DY24" s="32"/>
      <c r="DZ24" s="32"/>
      <c r="EA24" s="32"/>
      <c r="EB24" s="32"/>
      <c r="EC24" s="32"/>
      <c r="ED24" s="32"/>
      <c r="EE24" s="32"/>
      <c r="EF24" s="32"/>
      <c r="EG24" s="32"/>
      <c r="EH24" s="32"/>
      <c r="EI24" s="32"/>
      <c r="EJ24" s="32"/>
      <c r="EK24" s="32"/>
      <c r="EL24" s="32"/>
      <c r="EM24" s="32"/>
      <c r="EN24" s="32"/>
      <c r="EO24" s="32"/>
      <c r="EP24" s="32"/>
      <c r="EQ24" s="32"/>
      <c r="ER24" s="32"/>
      <c r="ES24" s="32"/>
      <c r="ET24" s="32"/>
      <c r="EU24" s="32"/>
      <c r="EV24" s="32"/>
      <c r="EW24" s="32"/>
      <c r="EX24" s="32"/>
      <c r="EY24" s="32"/>
      <c r="EZ24" s="32"/>
      <c r="FA24" s="32"/>
      <c r="FB24" s="32"/>
      <c r="FC24" s="32"/>
      <c r="FD24" s="32"/>
      <c r="FE24" s="32"/>
      <c r="FF24" s="32"/>
      <c r="FG24" s="32"/>
      <c r="FH24" s="32"/>
      <c r="FI24" s="32"/>
      <c r="FJ24" s="32"/>
      <c r="FK24" s="32"/>
      <c r="FL24" s="32"/>
      <c r="FM24" s="32"/>
      <c r="FN24" s="32"/>
      <c r="FO24" s="32"/>
      <c r="FP24" s="32"/>
      <c r="FQ24" s="32"/>
      <c r="FR24" s="32"/>
      <c r="FS24" s="32"/>
      <c r="FT24" s="32"/>
      <c r="FU24" s="32"/>
      <c r="FV24" s="32"/>
      <c r="FW24" s="32"/>
      <c r="FX24" s="32"/>
      <c r="FY24" s="32"/>
      <c r="FZ24" s="32"/>
      <c r="GA24" s="32"/>
      <c r="GB24" s="32"/>
      <c r="GC24" s="32"/>
      <c r="GD24" s="32"/>
      <c r="GE24" s="32"/>
      <c r="GF24" s="32"/>
      <c r="GG24" s="32"/>
      <c r="GH24" s="32"/>
    </row>
    <row r="25" spans="1:190" s="109" customFormat="1" ht="23.5" customHeight="1" x14ac:dyDescent="0.35">
      <c r="A25" s="32"/>
      <c r="B25" s="35"/>
      <c r="C25" s="251"/>
      <c r="D25" s="251"/>
      <c r="E25" s="246"/>
      <c r="F25" s="247"/>
      <c r="G25" s="247"/>
      <c r="H25" s="248"/>
      <c r="I25" s="69" t="str">
        <f>IF(E25="","",'Podpůrná data'!$I$4)</f>
        <v/>
      </c>
      <c r="J25" s="242" t="str">
        <f>I25</f>
        <v/>
      </c>
      <c r="K25" s="242"/>
      <c r="L25" s="93">
        <f>IF(I25="",0,E25*I25)</f>
        <v>0</v>
      </c>
      <c r="M25" s="160"/>
      <c r="N25" s="103"/>
      <c r="O25" s="103"/>
      <c r="P25" s="103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P25" s="32"/>
      <c r="AQ25" s="32"/>
      <c r="AR25" s="32"/>
      <c r="AS25" s="32"/>
      <c r="AT25" s="32"/>
      <c r="AU25" s="32"/>
      <c r="AV25" s="32"/>
      <c r="AW25" s="32"/>
      <c r="AX25" s="32"/>
      <c r="AY25" s="32"/>
      <c r="AZ25" s="32"/>
      <c r="BA25" s="32"/>
      <c r="BB25" s="32"/>
      <c r="BC25" s="32"/>
      <c r="BD25" s="32"/>
      <c r="BE25" s="32"/>
      <c r="BF25" s="32"/>
      <c r="BG25" s="32"/>
      <c r="BH25" s="32"/>
      <c r="BI25" s="32"/>
      <c r="BJ25" s="32"/>
      <c r="BK25" s="32"/>
      <c r="BL25" s="32"/>
      <c r="BM25" s="32"/>
      <c r="BN25" s="32"/>
      <c r="BO25" s="32"/>
      <c r="BP25" s="32"/>
      <c r="BQ25" s="32"/>
      <c r="BR25" s="32"/>
      <c r="BS25" s="32"/>
      <c r="BT25" s="32"/>
      <c r="BU25" s="32"/>
      <c r="BV25" s="32"/>
      <c r="BW25" s="32"/>
      <c r="BX25" s="32"/>
      <c r="BY25" s="32"/>
      <c r="BZ25" s="32"/>
      <c r="CA25" s="32"/>
      <c r="CB25" s="32"/>
      <c r="CC25" s="32"/>
      <c r="CD25" s="32"/>
      <c r="CE25" s="32"/>
      <c r="CF25" s="32"/>
      <c r="CG25" s="32"/>
      <c r="CH25" s="32"/>
      <c r="CI25" s="32"/>
      <c r="CJ25" s="32"/>
      <c r="CK25" s="32"/>
      <c r="CL25" s="32"/>
      <c r="CM25" s="32"/>
      <c r="CN25" s="32"/>
      <c r="CO25" s="32"/>
      <c r="CP25" s="32"/>
      <c r="CQ25" s="32"/>
      <c r="CR25" s="32"/>
      <c r="CS25" s="32"/>
      <c r="CT25" s="32"/>
      <c r="CU25" s="32"/>
      <c r="CV25" s="32"/>
      <c r="CW25" s="32"/>
      <c r="CX25" s="32"/>
      <c r="CY25" s="32"/>
      <c r="CZ25" s="32"/>
      <c r="DA25" s="32"/>
      <c r="DB25" s="32"/>
      <c r="DC25" s="32"/>
      <c r="DD25" s="32"/>
      <c r="DE25" s="32"/>
      <c r="DF25" s="32"/>
      <c r="DG25" s="32"/>
      <c r="DH25" s="32"/>
      <c r="DI25" s="32"/>
      <c r="DJ25" s="32"/>
      <c r="DK25" s="32"/>
      <c r="DL25" s="32"/>
      <c r="DM25" s="32"/>
      <c r="DN25" s="32"/>
      <c r="DO25" s="32"/>
      <c r="DP25" s="32"/>
      <c r="DQ25" s="32"/>
      <c r="DR25" s="32"/>
      <c r="DS25" s="32"/>
      <c r="DT25" s="32"/>
      <c r="DU25" s="32"/>
      <c r="DV25" s="32"/>
      <c r="DW25" s="32"/>
      <c r="DX25" s="32"/>
      <c r="DY25" s="32"/>
      <c r="DZ25" s="32"/>
      <c r="EA25" s="32"/>
      <c r="EB25" s="32"/>
      <c r="EC25" s="32"/>
      <c r="ED25" s="32"/>
      <c r="EE25" s="32"/>
      <c r="EF25" s="32"/>
      <c r="EG25" s="32"/>
      <c r="EH25" s="32"/>
      <c r="EI25" s="32"/>
      <c r="EJ25" s="32"/>
      <c r="EK25" s="32"/>
      <c r="EL25" s="32"/>
      <c r="EM25" s="32"/>
      <c r="EN25" s="32"/>
      <c r="EO25" s="32"/>
      <c r="EP25" s="32"/>
      <c r="EQ25" s="32"/>
      <c r="ER25" s="32"/>
      <c r="ES25" s="32"/>
      <c r="ET25" s="32"/>
      <c r="EU25" s="32"/>
      <c r="EV25" s="32"/>
      <c r="EW25" s="32"/>
      <c r="EX25" s="32"/>
      <c r="EY25" s="32"/>
      <c r="EZ25" s="32"/>
      <c r="FA25" s="32"/>
      <c r="FB25" s="32"/>
      <c r="FC25" s="32"/>
      <c r="FD25" s="32"/>
      <c r="FE25" s="32"/>
      <c r="FF25" s="32"/>
      <c r="FG25" s="32"/>
      <c r="FH25" s="32"/>
      <c r="FI25" s="32"/>
      <c r="FJ25" s="32"/>
      <c r="FK25" s="32"/>
      <c r="FL25" s="32"/>
      <c r="FM25" s="32"/>
      <c r="FN25" s="32"/>
      <c r="FO25" s="32"/>
      <c r="FP25" s="32"/>
      <c r="FQ25" s="32"/>
      <c r="FR25" s="32"/>
      <c r="FS25" s="32"/>
      <c r="FT25" s="32"/>
      <c r="FU25" s="32"/>
      <c r="FV25" s="32"/>
      <c r="FW25" s="32"/>
      <c r="FX25" s="32"/>
      <c r="FY25" s="32"/>
      <c r="FZ25" s="32"/>
      <c r="GA25" s="32"/>
      <c r="GB25" s="32"/>
      <c r="GC25" s="32"/>
      <c r="GD25" s="32"/>
      <c r="GE25" s="32"/>
      <c r="GF25" s="32"/>
      <c r="GG25" s="32"/>
      <c r="GH25" s="32"/>
    </row>
    <row r="26" spans="1:190" s="109" customFormat="1" ht="14.5" customHeight="1" thickBot="1" x14ac:dyDescent="0.4">
      <c r="A26" s="32"/>
      <c r="B26" s="37"/>
      <c r="C26" s="17"/>
      <c r="D26" s="17"/>
      <c r="E26" s="17"/>
      <c r="F26" s="17"/>
      <c r="G26" s="17"/>
      <c r="H26" s="17"/>
      <c r="I26" s="17"/>
      <c r="J26" s="17"/>
      <c r="K26" s="17"/>
      <c r="L26" s="18"/>
      <c r="M26" s="103"/>
      <c r="N26" s="103"/>
      <c r="O26" s="103"/>
      <c r="P26" s="103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32"/>
      <c r="AL26" s="32"/>
      <c r="AM26" s="32"/>
      <c r="AN26" s="32"/>
      <c r="AO26" s="32"/>
      <c r="AP26" s="32"/>
      <c r="AQ26" s="32"/>
      <c r="AR26" s="32"/>
      <c r="AS26" s="32"/>
      <c r="AT26" s="32"/>
      <c r="AU26" s="32"/>
      <c r="AV26" s="32"/>
      <c r="AW26" s="32"/>
      <c r="AX26" s="32"/>
      <c r="AY26" s="32"/>
      <c r="AZ26" s="32"/>
      <c r="BA26" s="32"/>
      <c r="BB26" s="32"/>
      <c r="BC26" s="32"/>
      <c r="BD26" s="32"/>
      <c r="BE26" s="32"/>
      <c r="BF26" s="32"/>
      <c r="BG26" s="32"/>
      <c r="BH26" s="32"/>
      <c r="BI26" s="32"/>
      <c r="BJ26" s="32"/>
      <c r="BK26" s="32"/>
      <c r="BL26" s="32"/>
      <c r="BM26" s="32"/>
      <c r="BN26" s="32"/>
      <c r="BO26" s="32"/>
      <c r="BP26" s="32"/>
      <c r="BQ26" s="32"/>
      <c r="BR26" s="32"/>
      <c r="BS26" s="32"/>
      <c r="BT26" s="32"/>
      <c r="BU26" s="32"/>
      <c r="BV26" s="32"/>
      <c r="BW26" s="32"/>
      <c r="BX26" s="32"/>
      <c r="BY26" s="32"/>
      <c r="BZ26" s="32"/>
      <c r="CA26" s="32"/>
      <c r="CB26" s="32"/>
      <c r="CC26" s="32"/>
      <c r="CD26" s="32"/>
      <c r="CE26" s="32"/>
      <c r="CF26" s="32"/>
      <c r="CG26" s="32"/>
      <c r="CH26" s="32"/>
      <c r="CI26" s="32"/>
      <c r="CJ26" s="32"/>
      <c r="CK26" s="32"/>
      <c r="CL26" s="32"/>
      <c r="CM26" s="32"/>
      <c r="CN26" s="32"/>
      <c r="CO26" s="32"/>
      <c r="CP26" s="32"/>
      <c r="CQ26" s="32"/>
      <c r="CR26" s="32"/>
      <c r="CS26" s="32"/>
      <c r="CT26" s="32"/>
      <c r="CU26" s="32"/>
      <c r="CV26" s="32"/>
      <c r="CW26" s="32"/>
      <c r="CX26" s="32"/>
      <c r="CY26" s="32"/>
      <c r="CZ26" s="32"/>
      <c r="DA26" s="32"/>
      <c r="DB26" s="32"/>
      <c r="DC26" s="32"/>
      <c r="DD26" s="32"/>
      <c r="DE26" s="32"/>
      <c r="DF26" s="32"/>
      <c r="DG26" s="32"/>
      <c r="DH26" s="32"/>
      <c r="DI26" s="32"/>
      <c r="DJ26" s="32"/>
      <c r="DK26" s="32"/>
      <c r="DL26" s="32"/>
      <c r="DM26" s="32"/>
      <c r="DN26" s="32"/>
      <c r="DO26" s="32"/>
      <c r="DP26" s="32"/>
      <c r="DQ26" s="32"/>
      <c r="DR26" s="32"/>
      <c r="DS26" s="32"/>
      <c r="DT26" s="32"/>
      <c r="DU26" s="32"/>
      <c r="DV26" s="32"/>
      <c r="DW26" s="32"/>
      <c r="DX26" s="32"/>
      <c r="DY26" s="32"/>
      <c r="DZ26" s="32"/>
      <c r="EA26" s="32"/>
      <c r="EB26" s="32"/>
      <c r="EC26" s="32"/>
      <c r="ED26" s="32"/>
      <c r="EE26" s="32"/>
      <c r="EF26" s="32"/>
      <c r="EG26" s="32"/>
      <c r="EH26" s="32"/>
      <c r="EI26" s="32"/>
      <c r="EJ26" s="32"/>
      <c r="EK26" s="32"/>
      <c r="EL26" s="32"/>
      <c r="EM26" s="32"/>
      <c r="EN26" s="32"/>
      <c r="EO26" s="32"/>
      <c r="EP26" s="32"/>
      <c r="EQ26" s="32"/>
      <c r="ER26" s="32"/>
      <c r="ES26" s="32"/>
      <c r="ET26" s="32"/>
      <c r="EU26" s="32"/>
      <c r="EV26" s="32"/>
      <c r="EW26" s="32"/>
      <c r="EX26" s="32"/>
      <c r="EY26" s="32"/>
      <c r="EZ26" s="32"/>
      <c r="FA26" s="32"/>
      <c r="FB26" s="32"/>
      <c r="FC26" s="32"/>
      <c r="FD26" s="32"/>
      <c r="FE26" s="32"/>
      <c r="FF26" s="32"/>
      <c r="FG26" s="32"/>
      <c r="FH26" s="32"/>
      <c r="FI26" s="32"/>
      <c r="FJ26" s="32"/>
      <c r="FK26" s="32"/>
      <c r="FL26" s="32"/>
      <c r="FM26" s="32"/>
      <c r="FN26" s="32"/>
      <c r="FO26" s="32"/>
      <c r="FP26" s="32"/>
      <c r="FQ26" s="32"/>
      <c r="FR26" s="32"/>
      <c r="FS26" s="32"/>
      <c r="FT26" s="32"/>
      <c r="FU26" s="32"/>
      <c r="FV26" s="32"/>
      <c r="FW26" s="32"/>
      <c r="FX26" s="32"/>
      <c r="FY26" s="32"/>
      <c r="FZ26" s="32"/>
      <c r="GA26" s="32"/>
      <c r="GB26" s="32"/>
      <c r="GC26" s="32"/>
      <c r="GD26" s="32"/>
      <c r="GE26" s="32"/>
      <c r="GF26" s="32"/>
      <c r="GG26" s="32"/>
      <c r="GH26" s="32"/>
    </row>
    <row r="27" spans="1:190" ht="15" thickBot="1" x14ac:dyDescent="0.4"/>
    <row r="28" spans="1:190" s="109" customFormat="1" ht="54" customHeight="1" x14ac:dyDescent="0.35">
      <c r="A28" s="32"/>
      <c r="B28" s="256" t="s">
        <v>241</v>
      </c>
      <c r="C28" s="257"/>
      <c r="D28" s="257"/>
      <c r="E28" s="279" t="s">
        <v>100</v>
      </c>
      <c r="F28" s="279"/>
      <c r="G28" s="279"/>
      <c r="H28" s="95" t="s">
        <v>43</v>
      </c>
      <c r="I28" s="95" t="s">
        <v>95</v>
      </c>
      <c r="J28" s="283" t="s">
        <v>278</v>
      </c>
      <c r="K28" s="283"/>
      <c r="L28" s="71" t="s">
        <v>0</v>
      </c>
      <c r="M28" s="7"/>
      <c r="N28" s="287" t="s">
        <v>45</v>
      </c>
      <c r="O28" s="288"/>
      <c r="Q28" s="32"/>
      <c r="R28" s="3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  <c r="AF28" s="32"/>
      <c r="AG28" s="32"/>
      <c r="AH28" s="32"/>
      <c r="AI28" s="32"/>
      <c r="AJ28" s="32"/>
      <c r="AK28" s="32"/>
      <c r="AL28" s="32"/>
      <c r="AM28" s="32"/>
      <c r="AN28" s="32"/>
      <c r="AO28" s="32"/>
      <c r="AP28" s="32"/>
      <c r="AQ28" s="32"/>
      <c r="AR28" s="32"/>
      <c r="AS28" s="32"/>
      <c r="AT28" s="32"/>
      <c r="AU28" s="32"/>
      <c r="AV28" s="32"/>
      <c r="AW28" s="32"/>
      <c r="AX28" s="32"/>
      <c r="AY28" s="32"/>
      <c r="AZ28" s="32"/>
      <c r="BA28" s="32"/>
      <c r="BB28" s="32"/>
      <c r="BC28" s="32"/>
      <c r="BD28" s="32"/>
      <c r="BE28" s="32"/>
      <c r="BF28" s="32"/>
      <c r="BG28" s="32"/>
      <c r="BH28" s="32"/>
      <c r="BI28" s="32"/>
      <c r="BJ28" s="32"/>
      <c r="BK28" s="32"/>
      <c r="BL28" s="32"/>
      <c r="BM28" s="32"/>
      <c r="BN28" s="32"/>
      <c r="BO28" s="32"/>
      <c r="BP28" s="32"/>
      <c r="BQ28" s="32"/>
      <c r="BR28" s="32"/>
      <c r="BS28" s="32"/>
      <c r="BT28" s="32"/>
      <c r="BU28" s="32"/>
      <c r="BV28" s="32"/>
      <c r="BW28" s="32"/>
      <c r="BX28" s="32"/>
      <c r="BY28" s="32"/>
      <c r="BZ28" s="32"/>
      <c r="CA28" s="32"/>
      <c r="CB28" s="32"/>
      <c r="CC28" s="32"/>
      <c r="CD28" s="32"/>
      <c r="CE28" s="32"/>
      <c r="CF28" s="32"/>
      <c r="CG28" s="32"/>
      <c r="CH28" s="32"/>
      <c r="CI28" s="32"/>
      <c r="CJ28" s="32"/>
      <c r="CK28" s="32"/>
      <c r="CL28" s="32"/>
      <c r="CM28" s="32"/>
      <c r="CN28" s="32"/>
      <c r="CO28" s="32"/>
      <c r="CP28" s="32"/>
      <c r="CQ28" s="32"/>
      <c r="CR28" s="32"/>
      <c r="CS28" s="32"/>
      <c r="CT28" s="32"/>
      <c r="CU28" s="32"/>
      <c r="CV28" s="32"/>
      <c r="CW28" s="32"/>
      <c r="CX28" s="32"/>
      <c r="CY28" s="32"/>
      <c r="CZ28" s="32"/>
      <c r="DA28" s="32"/>
      <c r="DB28" s="32"/>
      <c r="DC28" s="32"/>
      <c r="DD28" s="32"/>
      <c r="DE28" s="32"/>
      <c r="DF28" s="32"/>
      <c r="DG28" s="32"/>
      <c r="DH28" s="32"/>
      <c r="DI28" s="32"/>
      <c r="DJ28" s="32"/>
      <c r="DK28" s="32"/>
      <c r="DL28" s="32"/>
      <c r="DM28" s="32"/>
      <c r="DN28" s="32"/>
      <c r="DO28" s="32"/>
      <c r="DP28" s="32"/>
      <c r="DQ28" s="32"/>
      <c r="DR28" s="32"/>
      <c r="DS28" s="32"/>
      <c r="DT28" s="32"/>
      <c r="DU28" s="32"/>
      <c r="DV28" s="32"/>
      <c r="DW28" s="32"/>
      <c r="DX28" s="32"/>
      <c r="DY28" s="32"/>
      <c r="DZ28" s="32"/>
      <c r="EA28" s="32"/>
      <c r="EB28" s="32"/>
      <c r="EC28" s="32"/>
      <c r="ED28" s="32"/>
      <c r="EE28" s="32"/>
      <c r="EF28" s="32"/>
      <c r="EG28" s="32"/>
      <c r="EH28" s="32"/>
      <c r="EI28" s="32"/>
      <c r="EJ28" s="32"/>
      <c r="EK28" s="32"/>
      <c r="EL28" s="32"/>
      <c r="EM28" s="32"/>
      <c r="EN28" s="32"/>
      <c r="EO28" s="32"/>
      <c r="EP28" s="32"/>
      <c r="EQ28" s="32"/>
      <c r="ER28" s="32"/>
      <c r="ES28" s="32"/>
      <c r="ET28" s="32"/>
      <c r="EU28" s="32"/>
      <c r="EV28" s="32"/>
      <c r="EW28" s="32"/>
      <c r="EX28" s="32"/>
      <c r="EY28" s="32"/>
      <c r="EZ28" s="32"/>
      <c r="FA28" s="32"/>
      <c r="FB28" s="32"/>
      <c r="FC28" s="32"/>
      <c r="FD28" s="32"/>
      <c r="FE28" s="32"/>
      <c r="FF28" s="32"/>
      <c r="FG28" s="32"/>
      <c r="FH28" s="32"/>
      <c r="FI28" s="32"/>
      <c r="FJ28" s="32"/>
      <c r="FK28" s="32"/>
      <c r="FL28" s="32"/>
      <c r="FM28" s="32"/>
      <c r="FN28" s="32"/>
      <c r="FO28" s="32"/>
      <c r="FP28" s="32"/>
      <c r="FQ28" s="32"/>
      <c r="FR28" s="32"/>
      <c r="FS28" s="32"/>
      <c r="FT28" s="32"/>
      <c r="FU28" s="32"/>
      <c r="FV28" s="32"/>
      <c r="FW28" s="32"/>
      <c r="FX28" s="32"/>
      <c r="FY28" s="32"/>
      <c r="FZ28" s="32"/>
      <c r="GA28" s="32"/>
      <c r="GB28" s="32"/>
      <c r="GC28" s="32"/>
      <c r="GD28" s="32"/>
      <c r="GE28" s="32"/>
      <c r="GF28" s="32"/>
      <c r="GG28" s="32"/>
      <c r="GH28" s="32"/>
    </row>
    <row r="29" spans="1:190" s="109" customFormat="1" ht="21" hidden="1" customHeight="1" thickBot="1" x14ac:dyDescent="0.4">
      <c r="A29" s="32"/>
      <c r="B29" s="258"/>
      <c r="C29" s="259"/>
      <c r="D29" s="259"/>
      <c r="E29" s="241" t="s">
        <v>94</v>
      </c>
      <c r="F29" s="241"/>
      <c r="G29" s="241"/>
      <c r="H29" s="245" t="s">
        <v>277</v>
      </c>
      <c r="I29" s="241" t="s">
        <v>257</v>
      </c>
      <c r="J29" s="100"/>
      <c r="K29" s="42"/>
      <c r="L29" s="269" t="s">
        <v>42</v>
      </c>
      <c r="M29" s="7"/>
      <c r="N29" s="264">
        <v>204032</v>
      </c>
      <c r="O29" s="277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32"/>
      <c r="AG29" s="32"/>
      <c r="AH29" s="32"/>
      <c r="AI29" s="32"/>
      <c r="AJ29" s="32"/>
      <c r="AK29" s="32"/>
      <c r="AL29" s="32"/>
      <c r="AM29" s="32"/>
      <c r="AN29" s="32"/>
      <c r="AO29" s="32"/>
      <c r="AP29" s="32"/>
      <c r="AQ29" s="32"/>
      <c r="AR29" s="32"/>
      <c r="AS29" s="32"/>
      <c r="AT29" s="32"/>
      <c r="AU29" s="32"/>
      <c r="AV29" s="32"/>
      <c r="AW29" s="32"/>
      <c r="AX29" s="32"/>
      <c r="AY29" s="32"/>
      <c r="AZ29" s="32"/>
      <c r="BA29" s="32"/>
      <c r="BB29" s="32"/>
      <c r="BC29" s="32"/>
      <c r="BD29" s="32"/>
      <c r="BE29" s="32"/>
      <c r="BF29" s="32"/>
      <c r="BG29" s="32"/>
      <c r="BH29" s="32"/>
      <c r="BI29" s="32"/>
      <c r="BJ29" s="32"/>
      <c r="BK29" s="32"/>
      <c r="BL29" s="32"/>
      <c r="BM29" s="32"/>
      <c r="BN29" s="32"/>
      <c r="BO29" s="32"/>
      <c r="BP29" s="32"/>
      <c r="BQ29" s="32"/>
      <c r="BR29" s="32"/>
      <c r="BS29" s="32"/>
      <c r="BT29" s="32"/>
      <c r="BU29" s="32"/>
      <c r="BV29" s="32"/>
      <c r="BW29" s="32"/>
      <c r="BX29" s="32"/>
      <c r="BY29" s="32"/>
      <c r="BZ29" s="32"/>
      <c r="CA29" s="32"/>
      <c r="CB29" s="32"/>
      <c r="CC29" s="32"/>
      <c r="CD29" s="32"/>
      <c r="CE29" s="32"/>
      <c r="CF29" s="32"/>
      <c r="CG29" s="32"/>
      <c r="CH29" s="32"/>
      <c r="CI29" s="32"/>
      <c r="CJ29" s="32"/>
      <c r="CK29" s="32"/>
      <c r="CL29" s="32"/>
      <c r="CM29" s="32"/>
      <c r="CN29" s="32"/>
      <c r="CO29" s="32"/>
      <c r="CP29" s="32"/>
      <c r="CQ29" s="32"/>
      <c r="CR29" s="32"/>
      <c r="CS29" s="32"/>
      <c r="CT29" s="32"/>
      <c r="CU29" s="32"/>
      <c r="CV29" s="32"/>
      <c r="CW29" s="32"/>
      <c r="CX29" s="32"/>
      <c r="CY29" s="32"/>
      <c r="CZ29" s="32"/>
      <c r="DA29" s="32"/>
      <c r="DB29" s="32"/>
      <c r="DC29" s="32"/>
      <c r="DD29" s="32"/>
      <c r="DE29" s="32"/>
      <c r="DF29" s="32"/>
      <c r="DG29" s="32"/>
      <c r="DH29" s="32"/>
      <c r="DI29" s="32"/>
      <c r="DJ29" s="32"/>
      <c r="DK29" s="32"/>
      <c r="DL29" s="32"/>
      <c r="DM29" s="32"/>
      <c r="DN29" s="32"/>
      <c r="DO29" s="32"/>
      <c r="DP29" s="32"/>
      <c r="DQ29" s="32"/>
      <c r="DR29" s="32"/>
      <c r="DS29" s="32"/>
      <c r="DT29" s="32"/>
      <c r="DU29" s="32"/>
      <c r="DV29" s="32"/>
      <c r="DW29" s="32"/>
      <c r="DX29" s="32"/>
      <c r="DY29" s="32"/>
      <c r="DZ29" s="32"/>
      <c r="EA29" s="32"/>
      <c r="EB29" s="32"/>
      <c r="EC29" s="32"/>
      <c r="ED29" s="32"/>
      <c r="EE29" s="32"/>
      <c r="EF29" s="32"/>
      <c r="EG29" s="32"/>
      <c r="EH29" s="32"/>
      <c r="EI29" s="32"/>
      <c r="EJ29" s="32"/>
      <c r="EK29" s="32"/>
      <c r="EL29" s="32"/>
      <c r="EM29" s="32"/>
      <c r="EN29" s="32"/>
      <c r="EO29" s="32"/>
      <c r="EP29" s="32"/>
      <c r="EQ29" s="32"/>
      <c r="ER29" s="32"/>
      <c r="ES29" s="32"/>
      <c r="ET29" s="32"/>
      <c r="EU29" s="32"/>
      <c r="EV29" s="32"/>
      <c r="EW29" s="32"/>
      <c r="EX29" s="32"/>
      <c r="EY29" s="32"/>
      <c r="EZ29" s="32"/>
      <c r="FA29" s="32"/>
      <c r="FB29" s="32"/>
      <c r="FC29" s="32"/>
      <c r="FD29" s="32"/>
      <c r="FE29" s="32"/>
      <c r="FF29" s="32"/>
      <c r="FG29" s="32"/>
      <c r="FH29" s="32"/>
      <c r="FI29" s="32"/>
      <c r="FJ29" s="32"/>
      <c r="FK29" s="32"/>
      <c r="FL29" s="32"/>
      <c r="FM29" s="32"/>
      <c r="FN29" s="32"/>
      <c r="FO29" s="32"/>
      <c r="FP29" s="32"/>
      <c r="FQ29" s="32"/>
      <c r="FR29" s="32"/>
      <c r="FS29" s="32"/>
      <c r="FT29" s="32"/>
      <c r="FU29" s="32"/>
      <c r="FV29" s="32"/>
      <c r="FW29" s="32"/>
      <c r="FX29" s="32"/>
      <c r="FY29" s="32"/>
      <c r="FZ29" s="32"/>
      <c r="GA29" s="32"/>
      <c r="GB29" s="32"/>
      <c r="GC29" s="32"/>
      <c r="GD29" s="32"/>
      <c r="GE29" s="32"/>
      <c r="GF29" s="32"/>
      <c r="GG29" s="32"/>
      <c r="GH29" s="32"/>
    </row>
    <row r="30" spans="1:190" s="109" customFormat="1" ht="18" hidden="1" customHeight="1" thickTop="1" x14ac:dyDescent="0.35">
      <c r="A30" s="32"/>
      <c r="B30" s="258"/>
      <c r="C30" s="259"/>
      <c r="D30" s="259"/>
      <c r="E30" s="241"/>
      <c r="F30" s="241"/>
      <c r="G30" s="241"/>
      <c r="H30" s="245"/>
      <c r="I30" s="241"/>
      <c r="J30" s="100"/>
      <c r="K30" s="42"/>
      <c r="L30" s="269"/>
      <c r="M30" s="7"/>
      <c r="N30" s="289"/>
      <c r="O30" s="277"/>
      <c r="Q30" s="32"/>
      <c r="R30" s="3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  <c r="AF30" s="32"/>
      <c r="AG30" s="32"/>
      <c r="AH30" s="32"/>
      <c r="AI30" s="32"/>
      <c r="AJ30" s="32"/>
      <c r="AK30" s="32"/>
      <c r="AL30" s="32"/>
      <c r="AM30" s="32"/>
      <c r="AN30" s="32"/>
      <c r="AO30" s="32"/>
      <c r="AP30" s="32"/>
      <c r="AQ30" s="32"/>
      <c r="AR30" s="32"/>
      <c r="AS30" s="32"/>
      <c r="AT30" s="32"/>
      <c r="AU30" s="32"/>
      <c r="AV30" s="32"/>
      <c r="AW30" s="32"/>
      <c r="AX30" s="32"/>
      <c r="AY30" s="32"/>
      <c r="AZ30" s="32"/>
      <c r="BA30" s="32"/>
      <c r="BB30" s="32"/>
      <c r="BC30" s="32"/>
      <c r="BD30" s="32"/>
      <c r="BE30" s="32"/>
      <c r="BF30" s="32"/>
      <c r="BG30" s="32"/>
      <c r="BH30" s="32"/>
      <c r="BI30" s="32"/>
      <c r="BJ30" s="32"/>
      <c r="BK30" s="32"/>
      <c r="BL30" s="32"/>
      <c r="BM30" s="32"/>
      <c r="BN30" s="32"/>
      <c r="BO30" s="32"/>
      <c r="BP30" s="32"/>
      <c r="BQ30" s="32"/>
      <c r="BR30" s="32"/>
      <c r="BS30" s="32"/>
      <c r="BT30" s="32"/>
      <c r="BU30" s="32"/>
      <c r="BV30" s="32"/>
      <c r="BW30" s="32"/>
      <c r="BX30" s="32"/>
      <c r="BY30" s="32"/>
      <c r="BZ30" s="32"/>
      <c r="CA30" s="32"/>
      <c r="CB30" s="32"/>
      <c r="CC30" s="32"/>
      <c r="CD30" s="32"/>
      <c r="CE30" s="32"/>
      <c r="CF30" s="32"/>
      <c r="CG30" s="32"/>
      <c r="CH30" s="32"/>
      <c r="CI30" s="32"/>
      <c r="CJ30" s="32"/>
      <c r="CK30" s="32"/>
      <c r="CL30" s="32"/>
      <c r="CM30" s="32"/>
      <c r="CN30" s="32"/>
      <c r="CO30" s="32"/>
      <c r="CP30" s="32"/>
      <c r="CQ30" s="32"/>
      <c r="CR30" s="32"/>
      <c r="CS30" s="32"/>
      <c r="CT30" s="32"/>
      <c r="CU30" s="32"/>
      <c r="CV30" s="32"/>
      <c r="CW30" s="32"/>
      <c r="CX30" s="32"/>
      <c r="CY30" s="32"/>
      <c r="CZ30" s="32"/>
      <c r="DA30" s="32"/>
      <c r="DB30" s="32"/>
      <c r="DC30" s="32"/>
      <c r="DD30" s="32"/>
      <c r="DE30" s="32"/>
      <c r="DF30" s="32"/>
      <c r="DG30" s="32"/>
      <c r="DH30" s="32"/>
      <c r="DI30" s="32"/>
      <c r="DJ30" s="32"/>
      <c r="DK30" s="32"/>
      <c r="DL30" s="32"/>
      <c r="DM30" s="32"/>
      <c r="DN30" s="32"/>
      <c r="DO30" s="32"/>
      <c r="DP30" s="32"/>
      <c r="DQ30" s="32"/>
      <c r="DR30" s="32"/>
      <c r="DS30" s="32"/>
      <c r="DT30" s="32"/>
      <c r="DU30" s="32"/>
      <c r="DV30" s="32"/>
      <c r="DW30" s="32"/>
      <c r="DX30" s="32"/>
      <c r="DY30" s="32"/>
      <c r="DZ30" s="32"/>
      <c r="EA30" s="32"/>
      <c r="EB30" s="32"/>
      <c r="EC30" s="32"/>
      <c r="ED30" s="32"/>
      <c r="EE30" s="32"/>
      <c r="EF30" s="32"/>
      <c r="EG30" s="32"/>
      <c r="EH30" s="32"/>
      <c r="EI30" s="32"/>
      <c r="EJ30" s="32"/>
      <c r="EK30" s="32"/>
      <c r="EL30" s="32"/>
      <c r="EM30" s="32"/>
      <c r="EN30" s="32"/>
      <c r="EO30" s="32"/>
      <c r="EP30" s="32"/>
      <c r="EQ30" s="32"/>
      <c r="ER30" s="32"/>
      <c r="ES30" s="32"/>
      <c r="ET30" s="32"/>
      <c r="EU30" s="32"/>
      <c r="EV30" s="32"/>
      <c r="EW30" s="32"/>
      <c r="EX30" s="32"/>
      <c r="EY30" s="32"/>
      <c r="EZ30" s="32"/>
      <c r="FA30" s="32"/>
      <c r="FB30" s="32"/>
      <c r="FC30" s="32"/>
      <c r="FD30" s="32"/>
      <c r="FE30" s="32"/>
      <c r="FF30" s="32"/>
      <c r="FG30" s="32"/>
      <c r="FH30" s="32"/>
      <c r="FI30" s="32"/>
      <c r="FJ30" s="32"/>
      <c r="FK30" s="32"/>
      <c r="FL30" s="32"/>
      <c r="FM30" s="32"/>
      <c r="FN30" s="32"/>
      <c r="FO30" s="32"/>
      <c r="FP30" s="32"/>
      <c r="FQ30" s="32"/>
      <c r="FR30" s="32"/>
      <c r="FS30" s="32"/>
      <c r="FT30" s="32"/>
      <c r="FU30" s="32"/>
      <c r="FV30" s="32"/>
      <c r="FW30" s="32"/>
      <c r="FX30" s="32"/>
      <c r="FY30" s="32"/>
      <c r="FZ30" s="32"/>
      <c r="GA30" s="32"/>
      <c r="GB30" s="32"/>
      <c r="GC30" s="32"/>
      <c r="GD30" s="32"/>
      <c r="GE30" s="32"/>
      <c r="GF30" s="32"/>
      <c r="GG30" s="32"/>
      <c r="GH30" s="32"/>
    </row>
    <row r="31" spans="1:190" s="109" customFormat="1" ht="18" customHeight="1" x14ac:dyDescent="0.35">
      <c r="A31" s="32"/>
      <c r="B31" s="258"/>
      <c r="C31" s="259"/>
      <c r="D31" s="259"/>
      <c r="E31" s="241"/>
      <c r="F31" s="241"/>
      <c r="G31" s="241"/>
      <c r="H31" s="245"/>
      <c r="I31" s="241"/>
      <c r="J31" s="241"/>
      <c r="K31" s="241"/>
      <c r="L31" s="269"/>
      <c r="M31" s="7"/>
      <c r="N31" s="289"/>
      <c r="O31" s="277"/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32"/>
      <c r="AI31" s="32"/>
      <c r="AJ31" s="32"/>
      <c r="AK31" s="32"/>
      <c r="AL31" s="32"/>
      <c r="AM31" s="32"/>
      <c r="AN31" s="32"/>
      <c r="AO31" s="32"/>
      <c r="AP31" s="32"/>
      <c r="AQ31" s="32"/>
      <c r="AR31" s="32"/>
      <c r="AS31" s="32"/>
      <c r="AT31" s="32"/>
      <c r="AU31" s="32"/>
      <c r="AV31" s="32"/>
      <c r="AW31" s="32"/>
      <c r="AX31" s="32"/>
      <c r="AY31" s="32"/>
      <c r="AZ31" s="32"/>
      <c r="BA31" s="32"/>
      <c r="BB31" s="32"/>
      <c r="BC31" s="32"/>
      <c r="BD31" s="32"/>
      <c r="BE31" s="32"/>
      <c r="BF31" s="32"/>
      <c r="BG31" s="32"/>
      <c r="BH31" s="32"/>
      <c r="BI31" s="32"/>
      <c r="BJ31" s="32"/>
      <c r="BK31" s="32"/>
      <c r="BL31" s="32"/>
      <c r="BM31" s="32"/>
      <c r="BN31" s="32"/>
      <c r="BO31" s="32"/>
      <c r="BP31" s="32"/>
      <c r="BQ31" s="32"/>
      <c r="BR31" s="32"/>
      <c r="BS31" s="32"/>
      <c r="BT31" s="32"/>
      <c r="BU31" s="32"/>
      <c r="BV31" s="32"/>
      <c r="BW31" s="32"/>
      <c r="BX31" s="32"/>
      <c r="BY31" s="32"/>
      <c r="BZ31" s="32"/>
      <c r="CA31" s="32"/>
      <c r="CB31" s="32"/>
      <c r="CC31" s="32"/>
      <c r="CD31" s="32"/>
      <c r="CE31" s="32"/>
      <c r="CF31" s="32"/>
      <c r="CG31" s="32"/>
      <c r="CH31" s="32"/>
      <c r="CI31" s="32"/>
      <c r="CJ31" s="32"/>
      <c r="CK31" s="32"/>
      <c r="CL31" s="32"/>
      <c r="CM31" s="32"/>
      <c r="CN31" s="32"/>
      <c r="CO31" s="32"/>
      <c r="CP31" s="32"/>
      <c r="CQ31" s="32"/>
      <c r="CR31" s="32"/>
      <c r="CS31" s="32"/>
      <c r="CT31" s="32"/>
      <c r="CU31" s="32"/>
      <c r="CV31" s="32"/>
      <c r="CW31" s="32"/>
      <c r="CX31" s="32"/>
      <c r="CY31" s="32"/>
      <c r="CZ31" s="32"/>
      <c r="DA31" s="32"/>
      <c r="DB31" s="32"/>
      <c r="DC31" s="32"/>
      <c r="DD31" s="32"/>
      <c r="DE31" s="32"/>
      <c r="DF31" s="32"/>
      <c r="DG31" s="32"/>
      <c r="DH31" s="32"/>
      <c r="DI31" s="32"/>
      <c r="DJ31" s="32"/>
      <c r="DK31" s="32"/>
      <c r="DL31" s="32"/>
      <c r="DM31" s="32"/>
      <c r="DN31" s="32"/>
      <c r="DO31" s="32"/>
      <c r="DP31" s="32"/>
      <c r="DQ31" s="32"/>
      <c r="DR31" s="32"/>
      <c r="DS31" s="32"/>
      <c r="DT31" s="32"/>
      <c r="DU31" s="32"/>
      <c r="DV31" s="32"/>
      <c r="DW31" s="32"/>
      <c r="DX31" s="32"/>
      <c r="DY31" s="32"/>
      <c r="DZ31" s="32"/>
      <c r="EA31" s="32"/>
      <c r="EB31" s="32"/>
      <c r="EC31" s="32"/>
      <c r="ED31" s="32"/>
      <c r="EE31" s="32"/>
      <c r="EF31" s="32"/>
      <c r="EG31" s="32"/>
      <c r="EH31" s="32"/>
      <c r="EI31" s="32"/>
      <c r="EJ31" s="32"/>
      <c r="EK31" s="32"/>
      <c r="EL31" s="32"/>
      <c r="EM31" s="32"/>
      <c r="EN31" s="32"/>
      <c r="EO31" s="32"/>
      <c r="EP31" s="32"/>
      <c r="EQ31" s="32"/>
      <c r="ER31" s="32"/>
      <c r="ES31" s="32"/>
      <c r="ET31" s="32"/>
      <c r="EU31" s="32"/>
      <c r="EV31" s="32"/>
      <c r="EW31" s="32"/>
      <c r="EX31" s="32"/>
      <c r="EY31" s="32"/>
      <c r="EZ31" s="32"/>
      <c r="FA31" s="32"/>
      <c r="FB31" s="32"/>
      <c r="FC31" s="32"/>
      <c r="FD31" s="32"/>
      <c r="FE31" s="32"/>
      <c r="FF31" s="32"/>
      <c r="FG31" s="32"/>
      <c r="FH31" s="32"/>
      <c r="FI31" s="32"/>
      <c r="FJ31" s="32"/>
      <c r="FK31" s="32"/>
      <c r="FL31" s="32"/>
      <c r="FM31" s="32"/>
      <c r="FN31" s="32"/>
      <c r="FO31" s="32"/>
      <c r="FP31" s="32"/>
      <c r="FQ31" s="32"/>
      <c r="FR31" s="32"/>
      <c r="FS31" s="32"/>
      <c r="FT31" s="32"/>
      <c r="FU31" s="32"/>
      <c r="FV31" s="32"/>
      <c r="FW31" s="32"/>
      <c r="FX31" s="32"/>
      <c r="FY31" s="32"/>
      <c r="FZ31" s="32"/>
      <c r="GA31" s="32"/>
      <c r="GB31" s="32"/>
      <c r="GC31" s="32"/>
      <c r="GD31" s="32"/>
      <c r="GE31" s="32"/>
      <c r="GF31" s="32"/>
      <c r="GG31" s="32"/>
      <c r="GH31" s="32"/>
    </row>
    <row r="32" spans="1:190" s="109" customFormat="1" ht="16.399999999999999" customHeight="1" x14ac:dyDescent="0.35">
      <c r="A32" s="32"/>
      <c r="B32" s="258"/>
      <c r="C32" s="259"/>
      <c r="D32" s="259"/>
      <c r="E32" s="241"/>
      <c r="F32" s="241"/>
      <c r="G32" s="241"/>
      <c r="H32" s="245"/>
      <c r="I32" s="241"/>
      <c r="J32" s="241"/>
      <c r="K32" s="241"/>
      <c r="L32" s="269"/>
      <c r="M32" s="7"/>
      <c r="N32" s="289"/>
      <c r="O32" s="277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  <c r="AF32" s="32"/>
      <c r="AG32" s="32"/>
      <c r="AH32" s="32"/>
      <c r="AI32" s="32"/>
      <c r="AJ32" s="32"/>
      <c r="AK32" s="32"/>
      <c r="AL32" s="32"/>
      <c r="AM32" s="32"/>
      <c r="AN32" s="32"/>
      <c r="AO32" s="32"/>
      <c r="AP32" s="32"/>
      <c r="AQ32" s="32"/>
      <c r="AR32" s="32"/>
      <c r="AS32" s="32"/>
      <c r="AT32" s="32"/>
      <c r="AU32" s="32"/>
      <c r="AV32" s="32"/>
      <c r="AW32" s="32"/>
      <c r="AX32" s="32"/>
      <c r="AY32" s="32"/>
      <c r="AZ32" s="32"/>
      <c r="BA32" s="32"/>
      <c r="BB32" s="32"/>
      <c r="BC32" s="32"/>
      <c r="BD32" s="32"/>
      <c r="BE32" s="32"/>
      <c r="BF32" s="32"/>
      <c r="BG32" s="32"/>
      <c r="BH32" s="32"/>
      <c r="BI32" s="32"/>
      <c r="BJ32" s="32"/>
      <c r="BK32" s="32"/>
      <c r="BL32" s="32"/>
      <c r="BM32" s="32"/>
      <c r="BN32" s="32"/>
      <c r="BO32" s="32"/>
      <c r="BP32" s="32"/>
      <c r="BQ32" s="32"/>
      <c r="BR32" s="32"/>
      <c r="BS32" s="32"/>
      <c r="BT32" s="32"/>
      <c r="BU32" s="32"/>
      <c r="BV32" s="32"/>
      <c r="BW32" s="32"/>
      <c r="BX32" s="32"/>
      <c r="BY32" s="32"/>
      <c r="BZ32" s="32"/>
      <c r="CA32" s="32"/>
      <c r="CB32" s="32"/>
      <c r="CC32" s="32"/>
      <c r="CD32" s="32"/>
      <c r="CE32" s="32"/>
      <c r="CF32" s="32"/>
      <c r="CG32" s="32"/>
      <c r="CH32" s="32"/>
      <c r="CI32" s="32"/>
      <c r="CJ32" s="32"/>
      <c r="CK32" s="32"/>
      <c r="CL32" s="32"/>
      <c r="CM32" s="32"/>
      <c r="CN32" s="32"/>
      <c r="CO32" s="32"/>
      <c r="CP32" s="32"/>
      <c r="CQ32" s="32"/>
      <c r="CR32" s="32"/>
      <c r="CS32" s="32"/>
      <c r="CT32" s="32"/>
      <c r="CU32" s="32"/>
      <c r="CV32" s="32"/>
      <c r="CW32" s="32"/>
      <c r="CX32" s="32"/>
      <c r="CY32" s="32"/>
      <c r="CZ32" s="32"/>
      <c r="DA32" s="32"/>
      <c r="DB32" s="32"/>
      <c r="DC32" s="32"/>
      <c r="DD32" s="32"/>
      <c r="DE32" s="32"/>
      <c r="DF32" s="32"/>
      <c r="DG32" s="32"/>
      <c r="DH32" s="32"/>
      <c r="DI32" s="32"/>
      <c r="DJ32" s="32"/>
      <c r="DK32" s="32"/>
      <c r="DL32" s="32"/>
      <c r="DM32" s="32"/>
      <c r="DN32" s="32"/>
      <c r="DO32" s="32"/>
      <c r="DP32" s="32"/>
      <c r="DQ32" s="32"/>
      <c r="DR32" s="32"/>
      <c r="DS32" s="32"/>
      <c r="DT32" s="32"/>
      <c r="DU32" s="32"/>
      <c r="DV32" s="32"/>
      <c r="DW32" s="32"/>
      <c r="DX32" s="32"/>
      <c r="DY32" s="32"/>
      <c r="DZ32" s="32"/>
      <c r="EA32" s="32"/>
      <c r="EB32" s="32"/>
      <c r="EC32" s="32"/>
      <c r="ED32" s="32"/>
      <c r="EE32" s="32"/>
      <c r="EF32" s="32"/>
      <c r="EG32" s="32"/>
      <c r="EH32" s="32"/>
      <c r="EI32" s="32"/>
      <c r="EJ32" s="32"/>
      <c r="EK32" s="32"/>
      <c r="EL32" s="32"/>
      <c r="EM32" s="32"/>
      <c r="EN32" s="32"/>
      <c r="EO32" s="32"/>
      <c r="EP32" s="32"/>
      <c r="EQ32" s="32"/>
      <c r="ER32" s="32"/>
      <c r="ES32" s="32"/>
      <c r="ET32" s="32"/>
      <c r="EU32" s="32"/>
      <c r="EV32" s="32"/>
      <c r="EW32" s="32"/>
      <c r="EX32" s="32"/>
      <c r="EY32" s="32"/>
      <c r="EZ32" s="32"/>
      <c r="FA32" s="32"/>
      <c r="FB32" s="32"/>
      <c r="FC32" s="32"/>
      <c r="FD32" s="32"/>
      <c r="FE32" s="32"/>
      <c r="FF32" s="32"/>
      <c r="FG32" s="32"/>
      <c r="FH32" s="32"/>
      <c r="FI32" s="32"/>
      <c r="FJ32" s="32"/>
      <c r="FK32" s="32"/>
      <c r="FL32" s="32"/>
      <c r="FM32" s="32"/>
      <c r="FN32" s="32"/>
      <c r="FO32" s="32"/>
      <c r="FP32" s="32"/>
      <c r="FQ32" s="32"/>
      <c r="FR32" s="32"/>
      <c r="FS32" s="32"/>
      <c r="FT32" s="32"/>
      <c r="FU32" s="32"/>
      <c r="FV32" s="32"/>
      <c r="FW32" s="32"/>
      <c r="FX32" s="32"/>
      <c r="FY32" s="32"/>
      <c r="FZ32" s="32"/>
      <c r="GA32" s="32"/>
      <c r="GB32" s="32"/>
      <c r="GC32" s="32"/>
      <c r="GD32" s="32"/>
      <c r="GE32" s="32"/>
      <c r="GF32" s="32"/>
      <c r="GG32" s="32"/>
      <c r="GH32" s="32"/>
    </row>
    <row r="33" spans="1:190" s="109" customFormat="1" ht="16.399999999999999" customHeight="1" x14ac:dyDescent="0.35">
      <c r="A33" s="32"/>
      <c r="B33" s="258"/>
      <c r="C33" s="259"/>
      <c r="D33" s="259"/>
      <c r="E33" s="241"/>
      <c r="F33" s="241"/>
      <c r="G33" s="241"/>
      <c r="H33" s="245"/>
      <c r="I33" s="241"/>
      <c r="J33" s="244"/>
      <c r="K33" s="244"/>
      <c r="L33" s="269"/>
      <c r="M33" s="7"/>
      <c r="N33" s="290"/>
      <c r="O33" s="278"/>
      <c r="Q33" s="32"/>
      <c r="R33" s="3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  <c r="AF33" s="32"/>
      <c r="AG33" s="32"/>
      <c r="AH33" s="32"/>
      <c r="AI33" s="32"/>
      <c r="AJ33" s="32"/>
      <c r="AK33" s="32"/>
      <c r="AL33" s="32"/>
      <c r="AM33" s="32"/>
      <c r="AN33" s="32"/>
      <c r="AO33" s="32"/>
      <c r="AP33" s="32"/>
      <c r="AQ33" s="32"/>
      <c r="AR33" s="32"/>
      <c r="AS33" s="32"/>
      <c r="AT33" s="32"/>
      <c r="AU33" s="32"/>
      <c r="AV33" s="32"/>
      <c r="AW33" s="32"/>
      <c r="AX33" s="32"/>
      <c r="AY33" s="32"/>
      <c r="AZ33" s="32"/>
      <c r="BA33" s="32"/>
      <c r="BB33" s="32"/>
      <c r="BC33" s="32"/>
      <c r="BD33" s="32"/>
      <c r="BE33" s="32"/>
      <c r="BF33" s="32"/>
      <c r="BG33" s="32"/>
      <c r="BH33" s="32"/>
      <c r="BI33" s="32"/>
      <c r="BJ33" s="32"/>
      <c r="BK33" s="32"/>
      <c r="BL33" s="32"/>
      <c r="BM33" s="32"/>
      <c r="BN33" s="32"/>
      <c r="BO33" s="32"/>
      <c r="BP33" s="32"/>
      <c r="BQ33" s="32"/>
      <c r="BR33" s="32"/>
      <c r="BS33" s="32"/>
      <c r="BT33" s="32"/>
      <c r="BU33" s="32"/>
      <c r="BV33" s="32"/>
      <c r="BW33" s="32"/>
      <c r="BX33" s="32"/>
      <c r="BY33" s="32"/>
      <c r="BZ33" s="32"/>
      <c r="CA33" s="32"/>
      <c r="CB33" s="32"/>
      <c r="CC33" s="32"/>
      <c r="CD33" s="32"/>
      <c r="CE33" s="32"/>
      <c r="CF33" s="32"/>
      <c r="CG33" s="32"/>
      <c r="CH33" s="32"/>
      <c r="CI33" s="32"/>
      <c r="CJ33" s="32"/>
      <c r="CK33" s="32"/>
      <c r="CL33" s="32"/>
      <c r="CM33" s="32"/>
      <c r="CN33" s="32"/>
      <c r="CO33" s="32"/>
      <c r="CP33" s="32"/>
      <c r="CQ33" s="32"/>
      <c r="CR33" s="32"/>
      <c r="CS33" s="32"/>
      <c r="CT33" s="32"/>
      <c r="CU33" s="32"/>
      <c r="CV33" s="32"/>
      <c r="CW33" s="32"/>
      <c r="CX33" s="32"/>
      <c r="CY33" s="32"/>
      <c r="CZ33" s="32"/>
      <c r="DA33" s="32"/>
      <c r="DB33" s="32"/>
      <c r="DC33" s="32"/>
      <c r="DD33" s="32"/>
      <c r="DE33" s="32"/>
      <c r="DF33" s="32"/>
      <c r="DG33" s="32"/>
      <c r="DH33" s="32"/>
      <c r="DI33" s="32"/>
      <c r="DJ33" s="32"/>
      <c r="DK33" s="32"/>
      <c r="DL33" s="32"/>
      <c r="DM33" s="32"/>
      <c r="DN33" s="32"/>
      <c r="DO33" s="32"/>
      <c r="DP33" s="32"/>
      <c r="DQ33" s="32"/>
      <c r="DR33" s="32"/>
      <c r="DS33" s="32"/>
      <c r="DT33" s="32"/>
      <c r="DU33" s="32"/>
      <c r="DV33" s="32"/>
      <c r="DW33" s="32"/>
      <c r="DX33" s="32"/>
      <c r="DY33" s="32"/>
      <c r="DZ33" s="32"/>
      <c r="EA33" s="32"/>
      <c r="EB33" s="32"/>
      <c r="EC33" s="32"/>
      <c r="ED33" s="32"/>
      <c r="EE33" s="32"/>
      <c r="EF33" s="32"/>
      <c r="EG33" s="32"/>
      <c r="EH33" s="32"/>
      <c r="EI33" s="32"/>
      <c r="EJ33" s="32"/>
      <c r="EK33" s="32"/>
      <c r="EL33" s="32"/>
      <c r="EM33" s="32"/>
      <c r="EN33" s="32"/>
      <c r="EO33" s="32"/>
      <c r="EP33" s="32"/>
      <c r="EQ33" s="32"/>
      <c r="ER33" s="32"/>
      <c r="ES33" s="32"/>
      <c r="ET33" s="32"/>
      <c r="EU33" s="32"/>
      <c r="EV33" s="32"/>
      <c r="EW33" s="32"/>
      <c r="EX33" s="32"/>
      <c r="EY33" s="32"/>
      <c r="EZ33" s="32"/>
      <c r="FA33" s="32"/>
      <c r="FB33" s="32"/>
      <c r="FC33" s="32"/>
      <c r="FD33" s="32"/>
      <c r="FE33" s="32"/>
      <c r="FF33" s="32"/>
      <c r="FG33" s="32"/>
      <c r="FH33" s="32"/>
      <c r="FI33" s="32"/>
      <c r="FJ33" s="32"/>
      <c r="FK33" s="32"/>
      <c r="FL33" s="32"/>
      <c r="FM33" s="32"/>
      <c r="FN33" s="32"/>
      <c r="FO33" s="32"/>
      <c r="FP33" s="32"/>
      <c r="FQ33" s="32"/>
      <c r="FR33" s="32"/>
      <c r="FS33" s="32"/>
      <c r="FT33" s="32"/>
      <c r="FU33" s="32"/>
      <c r="FV33" s="32"/>
      <c r="FW33" s="32"/>
      <c r="FX33" s="32"/>
      <c r="FY33" s="32"/>
      <c r="FZ33" s="32"/>
      <c r="GA33" s="32"/>
      <c r="GB33" s="32"/>
      <c r="GC33" s="32"/>
      <c r="GD33" s="32"/>
      <c r="GE33" s="32"/>
      <c r="GF33" s="32"/>
      <c r="GG33" s="32"/>
      <c r="GH33" s="32"/>
    </row>
    <row r="34" spans="1:190" s="109" customFormat="1" ht="23.5" customHeight="1" x14ac:dyDescent="0.35">
      <c r="A34" s="32"/>
      <c r="B34" s="35"/>
      <c r="C34" s="280" t="s">
        <v>1</v>
      </c>
      <c r="D34" s="280"/>
      <c r="E34" s="271"/>
      <c r="F34" s="272"/>
      <c r="G34" s="272"/>
      <c r="H34" s="154"/>
      <c r="I34" s="69" t="str">
        <f>IF(E34="","",VLOOKUP(E34,'Podpůrná data'!$I$23:$J$192,2,FALSE))</f>
        <v/>
      </c>
      <c r="J34" s="242">
        <f>IF(H34="",0,H34*20)</f>
        <v>0</v>
      </c>
      <c r="K34" s="242"/>
      <c r="L34" s="93">
        <f>IF(I34="",0,I34*J34)</f>
        <v>0</v>
      </c>
      <c r="M34" s="16">
        <f>IF(L34&gt;0,IF(ISTEXT(C34)=TRUE,0,1),0)</f>
        <v>0</v>
      </c>
      <c r="N34" s="252">
        <f>IF(L34&gt;0,1,0)</f>
        <v>0</v>
      </c>
      <c r="O34" s="253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32"/>
      <c r="AL34" s="32"/>
      <c r="AM34" s="32"/>
      <c r="AN34" s="32"/>
      <c r="AO34" s="32"/>
      <c r="AP34" s="32"/>
      <c r="AQ34" s="32"/>
      <c r="AR34" s="32"/>
      <c r="AS34" s="32"/>
      <c r="AT34" s="32"/>
      <c r="AU34" s="32"/>
      <c r="AV34" s="32"/>
      <c r="AW34" s="32"/>
      <c r="AX34" s="32"/>
      <c r="AY34" s="32"/>
      <c r="AZ34" s="32"/>
      <c r="BA34" s="32"/>
      <c r="BB34" s="32"/>
      <c r="BC34" s="32"/>
      <c r="BD34" s="32"/>
      <c r="BE34" s="32"/>
      <c r="BF34" s="32"/>
      <c r="BG34" s="32"/>
      <c r="BH34" s="32"/>
      <c r="BI34" s="32"/>
      <c r="BJ34" s="32"/>
      <c r="BK34" s="32"/>
      <c r="BL34" s="32"/>
      <c r="BM34" s="32"/>
      <c r="BN34" s="32"/>
      <c r="BO34" s="32"/>
      <c r="BP34" s="32"/>
      <c r="BQ34" s="32"/>
      <c r="BR34" s="32"/>
      <c r="BS34" s="32"/>
      <c r="BT34" s="32"/>
      <c r="BU34" s="32"/>
      <c r="BV34" s="32"/>
      <c r="BW34" s="32"/>
      <c r="BX34" s="32"/>
      <c r="BY34" s="32"/>
      <c r="BZ34" s="32"/>
      <c r="CA34" s="32"/>
      <c r="CB34" s="32"/>
      <c r="CC34" s="32"/>
      <c r="CD34" s="32"/>
      <c r="CE34" s="32"/>
      <c r="CF34" s="32"/>
      <c r="CG34" s="32"/>
      <c r="CH34" s="32"/>
      <c r="CI34" s="32"/>
      <c r="CJ34" s="32"/>
      <c r="CK34" s="32"/>
      <c r="CL34" s="32"/>
      <c r="CM34" s="32"/>
      <c r="CN34" s="32"/>
      <c r="CO34" s="32"/>
      <c r="CP34" s="32"/>
      <c r="CQ34" s="32"/>
      <c r="CR34" s="32"/>
      <c r="CS34" s="32"/>
      <c r="CT34" s="32"/>
      <c r="CU34" s="32"/>
      <c r="CV34" s="32"/>
      <c r="CW34" s="32"/>
      <c r="CX34" s="32"/>
      <c r="CY34" s="32"/>
      <c r="CZ34" s="32"/>
      <c r="DA34" s="32"/>
      <c r="DB34" s="32"/>
      <c r="DC34" s="32"/>
      <c r="DD34" s="32"/>
      <c r="DE34" s="32"/>
      <c r="DF34" s="32"/>
      <c r="DG34" s="32"/>
      <c r="DH34" s="32"/>
      <c r="DI34" s="32"/>
      <c r="DJ34" s="32"/>
      <c r="DK34" s="32"/>
      <c r="DL34" s="32"/>
      <c r="DM34" s="32"/>
      <c r="DN34" s="32"/>
      <c r="DO34" s="32"/>
      <c r="DP34" s="32"/>
      <c r="DQ34" s="32"/>
      <c r="DR34" s="32"/>
      <c r="DS34" s="32"/>
      <c r="DT34" s="32"/>
      <c r="DU34" s="32"/>
      <c r="DV34" s="32"/>
      <c r="DW34" s="32"/>
      <c r="DX34" s="32"/>
      <c r="DY34" s="32"/>
      <c r="DZ34" s="32"/>
      <c r="EA34" s="32"/>
      <c r="EB34" s="32"/>
      <c r="EC34" s="32"/>
      <c r="ED34" s="32"/>
      <c r="EE34" s="32"/>
      <c r="EF34" s="32"/>
      <c r="EG34" s="32"/>
      <c r="EH34" s="32"/>
      <c r="EI34" s="32"/>
      <c r="EJ34" s="32"/>
      <c r="EK34" s="32"/>
      <c r="EL34" s="32"/>
      <c r="EM34" s="32"/>
      <c r="EN34" s="32"/>
      <c r="EO34" s="32"/>
      <c r="EP34" s="32"/>
      <c r="EQ34" s="32"/>
      <c r="ER34" s="32"/>
      <c r="ES34" s="32"/>
      <c r="ET34" s="32"/>
      <c r="EU34" s="32"/>
      <c r="EV34" s="32"/>
      <c r="EW34" s="32"/>
      <c r="EX34" s="32"/>
      <c r="EY34" s="32"/>
      <c r="EZ34" s="32"/>
      <c r="FA34" s="32"/>
      <c r="FB34" s="32"/>
      <c r="FC34" s="32"/>
      <c r="FD34" s="32"/>
      <c r="FE34" s="32"/>
      <c r="FF34" s="32"/>
      <c r="FG34" s="32"/>
      <c r="FH34" s="32"/>
      <c r="FI34" s="32"/>
      <c r="FJ34" s="32"/>
      <c r="FK34" s="32"/>
      <c r="FL34" s="32"/>
      <c r="FM34" s="32"/>
      <c r="FN34" s="32"/>
      <c r="FO34" s="32"/>
      <c r="FP34" s="32"/>
      <c r="FQ34" s="32"/>
      <c r="FR34" s="32"/>
      <c r="FS34" s="32"/>
      <c r="FT34" s="32"/>
      <c r="FU34" s="32"/>
      <c r="FV34" s="32"/>
      <c r="FW34" s="32"/>
      <c r="FX34" s="32"/>
      <c r="FY34" s="32"/>
      <c r="FZ34" s="32"/>
      <c r="GA34" s="32"/>
      <c r="GB34" s="32"/>
      <c r="GC34" s="32"/>
      <c r="GD34" s="32"/>
      <c r="GE34" s="32"/>
      <c r="GF34" s="32"/>
      <c r="GG34" s="32"/>
      <c r="GH34" s="32"/>
    </row>
    <row r="35" spans="1:190" s="109" customFormat="1" ht="32" customHeight="1" x14ac:dyDescent="0.35">
      <c r="A35" s="32"/>
      <c r="B35" s="36"/>
      <c r="C35" s="285"/>
      <c r="D35" s="285"/>
      <c r="E35" s="161"/>
      <c r="F35" s="161"/>
      <c r="G35" s="161"/>
      <c r="H35" s="161"/>
      <c r="I35" s="161"/>
      <c r="J35" s="161"/>
      <c r="K35" s="161"/>
      <c r="L35" s="162"/>
      <c r="M35" s="7"/>
      <c r="N35" s="79"/>
      <c r="O35" s="80"/>
      <c r="Q35" s="32"/>
      <c r="R35" s="3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  <c r="AF35" s="32"/>
      <c r="AG35" s="32"/>
      <c r="AH35" s="32"/>
      <c r="AI35" s="32"/>
      <c r="AJ35" s="32"/>
      <c r="AK35" s="32"/>
      <c r="AL35" s="32"/>
      <c r="AM35" s="32"/>
      <c r="AN35" s="32"/>
      <c r="AO35" s="32"/>
      <c r="AP35" s="32"/>
      <c r="AQ35" s="32"/>
      <c r="AR35" s="32"/>
      <c r="AS35" s="32"/>
      <c r="AT35" s="32"/>
      <c r="AU35" s="32"/>
      <c r="AV35" s="32"/>
      <c r="AW35" s="32"/>
      <c r="AX35" s="32"/>
      <c r="AY35" s="32"/>
      <c r="AZ35" s="32"/>
      <c r="BA35" s="32"/>
      <c r="BB35" s="32"/>
      <c r="BC35" s="32"/>
      <c r="BD35" s="32"/>
      <c r="BE35" s="32"/>
      <c r="BF35" s="32"/>
      <c r="BG35" s="32"/>
      <c r="BH35" s="32"/>
      <c r="BI35" s="32"/>
      <c r="BJ35" s="32"/>
      <c r="BK35" s="32"/>
      <c r="BL35" s="32"/>
      <c r="BM35" s="32"/>
      <c r="BN35" s="32"/>
      <c r="BO35" s="32"/>
      <c r="BP35" s="32"/>
      <c r="BQ35" s="32"/>
      <c r="BR35" s="32"/>
      <c r="BS35" s="32"/>
      <c r="BT35" s="32"/>
      <c r="BU35" s="32"/>
      <c r="BV35" s="32"/>
      <c r="BW35" s="32"/>
      <c r="BX35" s="32"/>
      <c r="BY35" s="32"/>
      <c r="BZ35" s="32"/>
      <c r="CA35" s="32"/>
      <c r="CB35" s="32"/>
      <c r="CC35" s="32"/>
      <c r="CD35" s="32"/>
      <c r="CE35" s="32"/>
      <c r="CF35" s="32"/>
      <c r="CG35" s="32"/>
      <c r="CH35" s="32"/>
      <c r="CI35" s="32"/>
      <c r="CJ35" s="32"/>
      <c r="CK35" s="32"/>
      <c r="CL35" s="32"/>
      <c r="CM35" s="32"/>
      <c r="CN35" s="32"/>
      <c r="CO35" s="32"/>
      <c r="CP35" s="32"/>
      <c r="CQ35" s="32"/>
      <c r="CR35" s="32"/>
      <c r="CS35" s="32"/>
      <c r="CT35" s="32"/>
      <c r="CU35" s="32"/>
      <c r="CV35" s="32"/>
      <c r="CW35" s="32"/>
      <c r="CX35" s="32"/>
      <c r="CY35" s="32"/>
      <c r="CZ35" s="32"/>
      <c r="DA35" s="32"/>
      <c r="DB35" s="32"/>
      <c r="DC35" s="32"/>
      <c r="DD35" s="32"/>
      <c r="DE35" s="32"/>
      <c r="DF35" s="32"/>
      <c r="DG35" s="32"/>
      <c r="DH35" s="32"/>
      <c r="DI35" s="32"/>
      <c r="DJ35" s="32"/>
      <c r="DK35" s="32"/>
      <c r="DL35" s="32"/>
      <c r="DM35" s="32"/>
      <c r="DN35" s="32"/>
      <c r="DO35" s="32"/>
      <c r="DP35" s="32"/>
      <c r="DQ35" s="32"/>
      <c r="DR35" s="32"/>
      <c r="DS35" s="32"/>
      <c r="DT35" s="32"/>
      <c r="DU35" s="32"/>
      <c r="DV35" s="32"/>
      <c r="DW35" s="32"/>
      <c r="DX35" s="32"/>
      <c r="DY35" s="32"/>
      <c r="DZ35" s="32"/>
      <c r="EA35" s="32"/>
      <c r="EB35" s="32"/>
      <c r="EC35" s="32"/>
      <c r="ED35" s="32"/>
      <c r="EE35" s="32"/>
      <c r="EF35" s="32"/>
      <c r="EG35" s="32"/>
      <c r="EH35" s="32"/>
      <c r="EI35" s="32"/>
      <c r="EJ35" s="32"/>
      <c r="EK35" s="32"/>
      <c r="EL35" s="32"/>
      <c r="EM35" s="32"/>
      <c r="EN35" s="32"/>
      <c r="EO35" s="32"/>
      <c r="EP35" s="32"/>
      <c r="EQ35" s="32"/>
      <c r="ER35" s="32"/>
      <c r="ES35" s="32"/>
      <c r="ET35" s="32"/>
      <c r="EU35" s="32"/>
      <c r="EV35" s="32"/>
      <c r="EW35" s="32"/>
      <c r="EX35" s="32"/>
      <c r="EY35" s="32"/>
      <c r="EZ35" s="32"/>
      <c r="FA35" s="32"/>
      <c r="FB35" s="32"/>
      <c r="FC35" s="32"/>
      <c r="FD35" s="32"/>
      <c r="FE35" s="32"/>
      <c r="FF35" s="32"/>
      <c r="FG35" s="32"/>
      <c r="FH35" s="32"/>
      <c r="FI35" s="32"/>
      <c r="FJ35" s="32"/>
      <c r="FK35" s="32"/>
      <c r="FL35" s="32"/>
      <c r="FM35" s="32"/>
      <c r="FN35" s="32"/>
      <c r="FO35" s="32"/>
      <c r="FP35" s="32"/>
      <c r="FQ35" s="32"/>
      <c r="FR35" s="32"/>
      <c r="FS35" s="32"/>
      <c r="FT35" s="32"/>
      <c r="FU35" s="32"/>
      <c r="FV35" s="32"/>
      <c r="FW35" s="32"/>
      <c r="FX35" s="32"/>
      <c r="FY35" s="32"/>
      <c r="FZ35" s="32"/>
      <c r="GA35" s="32"/>
      <c r="GB35" s="32"/>
      <c r="GC35" s="32"/>
      <c r="GD35" s="32"/>
      <c r="GE35" s="32"/>
      <c r="GF35" s="32"/>
      <c r="GG35" s="32"/>
      <c r="GH35" s="32"/>
    </row>
    <row r="36" spans="1:190" s="109" customFormat="1" ht="24" customHeight="1" x14ac:dyDescent="0.35">
      <c r="A36" s="32"/>
      <c r="B36" s="36"/>
      <c r="C36" s="161"/>
      <c r="D36" s="161" t="s">
        <v>2</v>
      </c>
      <c r="E36" s="271"/>
      <c r="F36" s="272"/>
      <c r="G36" s="272"/>
      <c r="H36" s="154"/>
      <c r="I36" s="69" t="str">
        <f>IF(E36="","",VLOOKUP(E36,'Podpůrná data'!$I$23:$J$192,2,FALSE))</f>
        <v/>
      </c>
      <c r="J36" s="242">
        <f>IF(H36="",0,H36*20)</f>
        <v>0</v>
      </c>
      <c r="K36" s="242"/>
      <c r="L36" s="93">
        <f>IF(I36="",0,I36*J36)</f>
        <v>0</v>
      </c>
      <c r="M36" s="16"/>
      <c r="N36" s="252">
        <f>IF(L36&gt;0,1,0)</f>
        <v>0</v>
      </c>
      <c r="O36" s="253"/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  <c r="AF36" s="32"/>
      <c r="AG36" s="32"/>
      <c r="AH36" s="32"/>
      <c r="AI36" s="32"/>
      <c r="AJ36" s="32"/>
      <c r="AK36" s="32"/>
      <c r="AL36" s="32"/>
      <c r="AM36" s="32"/>
      <c r="AN36" s="32"/>
      <c r="AO36" s="32"/>
      <c r="AP36" s="32"/>
      <c r="AQ36" s="32"/>
      <c r="AR36" s="32"/>
      <c r="AS36" s="32"/>
      <c r="AT36" s="32"/>
      <c r="AU36" s="32"/>
      <c r="AV36" s="32"/>
      <c r="AW36" s="32"/>
      <c r="AX36" s="32"/>
      <c r="AY36" s="32"/>
      <c r="AZ36" s="32"/>
      <c r="BA36" s="32"/>
      <c r="BB36" s="32"/>
      <c r="BC36" s="32"/>
      <c r="BD36" s="32"/>
      <c r="BE36" s="32"/>
      <c r="BF36" s="32"/>
      <c r="BG36" s="32"/>
      <c r="BH36" s="32"/>
      <c r="BI36" s="32"/>
      <c r="BJ36" s="32"/>
      <c r="BK36" s="32"/>
      <c r="BL36" s="32"/>
      <c r="BM36" s="32"/>
      <c r="BN36" s="32"/>
      <c r="BO36" s="32"/>
      <c r="BP36" s="32"/>
      <c r="BQ36" s="32"/>
      <c r="BR36" s="32"/>
      <c r="BS36" s="32"/>
      <c r="BT36" s="32"/>
      <c r="BU36" s="32"/>
      <c r="BV36" s="32"/>
      <c r="BW36" s="32"/>
      <c r="BX36" s="32"/>
      <c r="BY36" s="32"/>
      <c r="BZ36" s="32"/>
      <c r="CA36" s="32"/>
      <c r="CB36" s="32"/>
      <c r="CC36" s="32"/>
      <c r="CD36" s="32"/>
      <c r="CE36" s="32"/>
      <c r="CF36" s="32"/>
      <c r="CG36" s="32"/>
      <c r="CH36" s="32"/>
      <c r="CI36" s="32"/>
      <c r="CJ36" s="32"/>
      <c r="CK36" s="32"/>
      <c r="CL36" s="32"/>
      <c r="CM36" s="32"/>
      <c r="CN36" s="32"/>
      <c r="CO36" s="32"/>
      <c r="CP36" s="32"/>
      <c r="CQ36" s="32"/>
      <c r="CR36" s="32"/>
      <c r="CS36" s="32"/>
      <c r="CT36" s="32"/>
      <c r="CU36" s="32"/>
      <c r="CV36" s="32"/>
      <c r="CW36" s="32"/>
      <c r="CX36" s="32"/>
      <c r="CY36" s="32"/>
      <c r="CZ36" s="32"/>
      <c r="DA36" s="32"/>
      <c r="DB36" s="32"/>
      <c r="DC36" s="32"/>
      <c r="DD36" s="32"/>
      <c r="DE36" s="32"/>
      <c r="DF36" s="32"/>
      <c r="DG36" s="32"/>
      <c r="DH36" s="32"/>
      <c r="DI36" s="32"/>
      <c r="DJ36" s="32"/>
      <c r="DK36" s="32"/>
      <c r="DL36" s="32"/>
      <c r="DM36" s="32"/>
      <c r="DN36" s="32"/>
      <c r="DO36" s="32"/>
      <c r="DP36" s="32"/>
      <c r="DQ36" s="32"/>
      <c r="DR36" s="32"/>
      <c r="DS36" s="32"/>
      <c r="DT36" s="32"/>
      <c r="DU36" s="32"/>
      <c r="DV36" s="32"/>
      <c r="DW36" s="32"/>
      <c r="DX36" s="32"/>
      <c r="DY36" s="32"/>
      <c r="DZ36" s="32"/>
      <c r="EA36" s="32"/>
      <c r="EB36" s="32"/>
      <c r="EC36" s="32"/>
      <c r="ED36" s="32"/>
      <c r="EE36" s="32"/>
      <c r="EF36" s="32"/>
      <c r="EG36" s="32"/>
      <c r="EH36" s="32"/>
      <c r="EI36" s="32"/>
      <c r="EJ36" s="32"/>
      <c r="EK36" s="32"/>
      <c r="EL36" s="32"/>
      <c r="EM36" s="32"/>
      <c r="EN36" s="32"/>
      <c r="EO36" s="32"/>
      <c r="EP36" s="32"/>
      <c r="EQ36" s="32"/>
      <c r="ER36" s="32"/>
      <c r="ES36" s="32"/>
      <c r="ET36" s="32"/>
      <c r="EU36" s="32"/>
      <c r="EV36" s="32"/>
      <c r="EW36" s="32"/>
      <c r="EX36" s="32"/>
      <c r="EY36" s="32"/>
      <c r="EZ36" s="32"/>
      <c r="FA36" s="32"/>
      <c r="FB36" s="32"/>
      <c r="FC36" s="32"/>
      <c r="FD36" s="32"/>
      <c r="FE36" s="32"/>
      <c r="FF36" s="32"/>
      <c r="FG36" s="32"/>
      <c r="FH36" s="32"/>
      <c r="FI36" s="32"/>
      <c r="FJ36" s="32"/>
      <c r="FK36" s="32"/>
      <c r="FL36" s="32"/>
      <c r="FM36" s="32"/>
      <c r="FN36" s="32"/>
      <c r="FO36" s="32"/>
      <c r="FP36" s="32"/>
      <c r="FQ36" s="32"/>
      <c r="FR36" s="32"/>
      <c r="FS36" s="32"/>
      <c r="FT36" s="32"/>
      <c r="FU36" s="32"/>
      <c r="FV36" s="32"/>
      <c r="FW36" s="32"/>
      <c r="FX36" s="32"/>
      <c r="FY36" s="32"/>
      <c r="FZ36" s="32"/>
      <c r="GA36" s="32"/>
      <c r="GB36" s="32"/>
      <c r="GC36" s="32"/>
      <c r="GD36" s="32"/>
      <c r="GE36" s="32"/>
      <c r="GF36" s="32"/>
      <c r="GG36" s="32"/>
      <c r="GH36" s="32"/>
    </row>
    <row r="37" spans="1:190" s="109" customFormat="1" ht="32.5" customHeight="1" x14ac:dyDescent="0.35">
      <c r="A37" s="32"/>
      <c r="B37" s="36"/>
      <c r="C37" s="161"/>
      <c r="D37" s="161"/>
      <c r="E37" s="161"/>
      <c r="F37" s="161"/>
      <c r="G37" s="161"/>
      <c r="H37" s="163"/>
      <c r="I37" s="161"/>
      <c r="J37" s="161"/>
      <c r="K37" s="161"/>
      <c r="L37" s="162"/>
      <c r="M37" s="7"/>
      <c r="N37" s="79"/>
      <c r="O37" s="80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32"/>
      <c r="AH37" s="32"/>
      <c r="AI37" s="32"/>
      <c r="AJ37" s="32"/>
      <c r="AK37" s="32"/>
      <c r="AL37" s="32"/>
      <c r="AM37" s="32"/>
      <c r="AN37" s="32"/>
      <c r="AO37" s="32"/>
      <c r="AP37" s="32"/>
      <c r="AQ37" s="32"/>
      <c r="AR37" s="32"/>
      <c r="AS37" s="32"/>
      <c r="AT37" s="32"/>
      <c r="AU37" s="32"/>
      <c r="AV37" s="32"/>
      <c r="AW37" s="32"/>
      <c r="AX37" s="32"/>
      <c r="AY37" s="32"/>
      <c r="AZ37" s="32"/>
      <c r="BA37" s="32"/>
      <c r="BB37" s="32"/>
      <c r="BC37" s="32"/>
      <c r="BD37" s="32"/>
      <c r="BE37" s="32"/>
      <c r="BF37" s="32"/>
      <c r="BG37" s="32"/>
      <c r="BH37" s="32"/>
      <c r="BI37" s="32"/>
      <c r="BJ37" s="32"/>
      <c r="BK37" s="32"/>
      <c r="BL37" s="32"/>
      <c r="BM37" s="32"/>
      <c r="BN37" s="32"/>
      <c r="BO37" s="32"/>
      <c r="BP37" s="32"/>
      <c r="BQ37" s="32"/>
      <c r="BR37" s="32"/>
      <c r="BS37" s="32"/>
      <c r="BT37" s="32"/>
      <c r="BU37" s="32"/>
      <c r="BV37" s="32"/>
      <c r="BW37" s="32"/>
      <c r="BX37" s="32"/>
      <c r="BY37" s="32"/>
      <c r="BZ37" s="32"/>
      <c r="CA37" s="32"/>
      <c r="CB37" s="32"/>
      <c r="CC37" s="32"/>
      <c r="CD37" s="32"/>
      <c r="CE37" s="32"/>
      <c r="CF37" s="32"/>
      <c r="CG37" s="32"/>
      <c r="CH37" s="32"/>
      <c r="CI37" s="32"/>
      <c r="CJ37" s="32"/>
      <c r="CK37" s="32"/>
      <c r="CL37" s="32"/>
      <c r="CM37" s="32"/>
      <c r="CN37" s="32"/>
      <c r="CO37" s="32"/>
      <c r="CP37" s="32"/>
      <c r="CQ37" s="32"/>
      <c r="CR37" s="32"/>
      <c r="CS37" s="32"/>
      <c r="CT37" s="32"/>
      <c r="CU37" s="32"/>
      <c r="CV37" s="32"/>
      <c r="CW37" s="32"/>
      <c r="CX37" s="32"/>
      <c r="CY37" s="32"/>
      <c r="CZ37" s="32"/>
      <c r="DA37" s="32"/>
      <c r="DB37" s="32"/>
      <c r="DC37" s="32"/>
      <c r="DD37" s="32"/>
      <c r="DE37" s="32"/>
      <c r="DF37" s="32"/>
      <c r="DG37" s="32"/>
      <c r="DH37" s="32"/>
      <c r="DI37" s="32"/>
      <c r="DJ37" s="32"/>
      <c r="DK37" s="32"/>
      <c r="DL37" s="32"/>
      <c r="DM37" s="32"/>
      <c r="DN37" s="32"/>
      <c r="DO37" s="32"/>
      <c r="DP37" s="32"/>
      <c r="DQ37" s="32"/>
      <c r="DR37" s="32"/>
      <c r="DS37" s="32"/>
      <c r="DT37" s="32"/>
      <c r="DU37" s="32"/>
      <c r="DV37" s="32"/>
      <c r="DW37" s="32"/>
      <c r="DX37" s="32"/>
      <c r="DY37" s="32"/>
      <c r="DZ37" s="32"/>
      <c r="EA37" s="32"/>
      <c r="EB37" s="32"/>
      <c r="EC37" s="32"/>
      <c r="ED37" s="32"/>
      <c r="EE37" s="32"/>
      <c r="EF37" s="32"/>
      <c r="EG37" s="32"/>
      <c r="EH37" s="32"/>
      <c r="EI37" s="32"/>
      <c r="EJ37" s="32"/>
      <c r="EK37" s="32"/>
      <c r="EL37" s="32"/>
      <c r="EM37" s="32"/>
      <c r="EN37" s="32"/>
      <c r="EO37" s="32"/>
      <c r="EP37" s="32"/>
      <c r="EQ37" s="32"/>
      <c r="ER37" s="32"/>
      <c r="ES37" s="32"/>
      <c r="ET37" s="32"/>
      <c r="EU37" s="32"/>
      <c r="EV37" s="32"/>
      <c r="EW37" s="32"/>
      <c r="EX37" s="32"/>
      <c r="EY37" s="32"/>
      <c r="EZ37" s="32"/>
      <c r="FA37" s="32"/>
      <c r="FB37" s="32"/>
      <c r="FC37" s="32"/>
      <c r="FD37" s="32"/>
      <c r="FE37" s="32"/>
      <c r="FF37" s="32"/>
      <c r="FG37" s="32"/>
      <c r="FH37" s="32"/>
      <c r="FI37" s="32"/>
      <c r="FJ37" s="32"/>
      <c r="FK37" s="32"/>
      <c r="FL37" s="32"/>
      <c r="FM37" s="32"/>
      <c r="FN37" s="32"/>
      <c r="FO37" s="32"/>
      <c r="FP37" s="32"/>
      <c r="FQ37" s="32"/>
      <c r="FR37" s="32"/>
      <c r="FS37" s="32"/>
      <c r="FT37" s="32"/>
      <c r="FU37" s="32"/>
      <c r="FV37" s="32"/>
      <c r="FW37" s="32"/>
      <c r="FX37" s="32"/>
      <c r="FY37" s="32"/>
      <c r="FZ37" s="32"/>
      <c r="GA37" s="32"/>
      <c r="GB37" s="32"/>
      <c r="GC37" s="32"/>
      <c r="GD37" s="32"/>
      <c r="GE37" s="32"/>
      <c r="GF37" s="32"/>
      <c r="GG37" s="32"/>
      <c r="GH37" s="32"/>
    </row>
    <row r="38" spans="1:190" ht="29.5" hidden="1" customHeight="1" x14ac:dyDescent="0.35">
      <c r="B38" s="97"/>
      <c r="C38" s="20"/>
      <c r="D38" s="20"/>
      <c r="E38" s="20"/>
      <c r="F38" s="20"/>
      <c r="G38" s="20"/>
      <c r="H38" s="20"/>
      <c r="I38" s="20"/>
      <c r="J38" s="20"/>
      <c r="K38" s="20"/>
      <c r="L38" s="96"/>
      <c r="N38" s="79"/>
      <c r="O38" s="80"/>
    </row>
    <row r="39" spans="1:190" ht="28" customHeight="1" thickBot="1" x14ac:dyDescent="0.4">
      <c r="B39" s="98"/>
      <c r="C39" s="17"/>
      <c r="D39" s="17"/>
      <c r="E39" s="17"/>
      <c r="F39" s="17"/>
      <c r="G39" s="17"/>
      <c r="H39" s="17"/>
      <c r="I39" s="107" t="s">
        <v>3</v>
      </c>
      <c r="J39" s="284">
        <f>J34+J36</f>
        <v>0</v>
      </c>
      <c r="K39" s="284"/>
      <c r="L39" s="108">
        <f>L34+L36</f>
        <v>0</v>
      </c>
      <c r="N39" s="281">
        <f>N34+N36</f>
        <v>0</v>
      </c>
      <c r="O39" s="282"/>
      <c r="R39" s="32" t="str">
        <f>IF(J39&gt;120,"Pozor, maximální celkový počet pracovních dní (člověkodnů) je 120.","")</f>
        <v/>
      </c>
    </row>
    <row r="40" spans="1:190" ht="15" thickBot="1" x14ac:dyDescent="0.4">
      <c r="K40" s="99"/>
    </row>
    <row r="41" spans="1:190" s="109" customFormat="1" ht="45" customHeight="1" x14ac:dyDescent="0.35">
      <c r="A41" s="32"/>
      <c r="B41" s="256" t="s">
        <v>244</v>
      </c>
      <c r="C41" s="257"/>
      <c r="D41" s="257"/>
      <c r="E41" s="243" t="s">
        <v>245</v>
      </c>
      <c r="F41" s="243"/>
      <c r="G41" s="243"/>
      <c r="H41" s="243"/>
      <c r="I41" s="243" t="s">
        <v>339</v>
      </c>
      <c r="J41" s="243"/>
      <c r="K41" s="243"/>
      <c r="L41" s="71" t="s">
        <v>246</v>
      </c>
      <c r="M41" s="7"/>
      <c r="N41" s="103"/>
      <c r="O41" s="103"/>
      <c r="P41" s="103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32"/>
      <c r="AH41" s="32"/>
      <c r="AI41" s="32"/>
      <c r="AJ41" s="32"/>
      <c r="AK41" s="32"/>
      <c r="AL41" s="32"/>
      <c r="AM41" s="32"/>
      <c r="AN41" s="32"/>
      <c r="AO41" s="32"/>
      <c r="AP41" s="32"/>
      <c r="AQ41" s="32"/>
      <c r="AR41" s="32"/>
      <c r="AS41" s="32"/>
      <c r="AT41" s="32"/>
      <c r="AU41" s="32"/>
      <c r="AV41" s="32"/>
      <c r="AW41" s="32"/>
      <c r="AX41" s="32"/>
      <c r="AY41" s="32"/>
      <c r="AZ41" s="32"/>
      <c r="BA41" s="32"/>
      <c r="BB41" s="32"/>
      <c r="BC41" s="32"/>
      <c r="BD41" s="32"/>
      <c r="BE41" s="32"/>
      <c r="BF41" s="32"/>
      <c r="BG41" s="32"/>
      <c r="BH41" s="32"/>
      <c r="BI41" s="32"/>
      <c r="BJ41" s="32"/>
      <c r="BK41" s="32"/>
      <c r="BL41" s="32"/>
      <c r="BM41" s="32"/>
      <c r="BN41" s="32"/>
      <c r="BO41" s="32"/>
      <c r="BP41" s="32"/>
      <c r="BQ41" s="32"/>
      <c r="BR41" s="32"/>
      <c r="BS41" s="32"/>
      <c r="BT41" s="32"/>
      <c r="BU41" s="32"/>
      <c r="BV41" s="32"/>
      <c r="BW41" s="32"/>
      <c r="BX41" s="32"/>
      <c r="BY41" s="32"/>
      <c r="BZ41" s="32"/>
      <c r="CA41" s="32"/>
      <c r="CB41" s="32"/>
      <c r="CC41" s="32"/>
      <c r="CD41" s="32"/>
      <c r="CE41" s="32"/>
      <c r="CF41" s="32"/>
      <c r="CG41" s="32"/>
      <c r="CH41" s="32"/>
      <c r="CI41" s="32"/>
      <c r="CJ41" s="32"/>
      <c r="CK41" s="32"/>
      <c r="CL41" s="32"/>
      <c r="CM41" s="32"/>
      <c r="CN41" s="32"/>
      <c r="CO41" s="32"/>
      <c r="CP41" s="32"/>
      <c r="CQ41" s="32"/>
      <c r="CR41" s="32"/>
      <c r="CS41" s="32"/>
      <c r="CT41" s="32"/>
      <c r="CU41" s="32"/>
      <c r="CV41" s="32"/>
      <c r="CW41" s="32"/>
      <c r="CX41" s="32"/>
      <c r="CY41" s="32"/>
      <c r="CZ41" s="32"/>
      <c r="DA41" s="32"/>
      <c r="DB41" s="32"/>
      <c r="DC41" s="32"/>
      <c r="DD41" s="32"/>
      <c r="DE41" s="32"/>
      <c r="DF41" s="32"/>
      <c r="DG41" s="32"/>
      <c r="DH41" s="32"/>
      <c r="DI41" s="32"/>
      <c r="DJ41" s="32"/>
      <c r="DK41" s="32"/>
      <c r="DL41" s="32"/>
      <c r="DM41" s="32"/>
      <c r="DN41" s="32"/>
      <c r="DO41" s="32"/>
      <c r="DP41" s="32"/>
      <c r="DQ41" s="32"/>
      <c r="DR41" s="32"/>
      <c r="DS41" s="32"/>
      <c r="DT41" s="32"/>
      <c r="DU41" s="32"/>
      <c r="DV41" s="32"/>
      <c r="DW41" s="32"/>
      <c r="DX41" s="32"/>
      <c r="DY41" s="32"/>
      <c r="DZ41" s="32"/>
      <c r="EA41" s="32"/>
      <c r="EB41" s="32"/>
      <c r="EC41" s="32"/>
      <c r="ED41" s="32"/>
      <c r="EE41" s="32"/>
      <c r="EF41" s="32"/>
      <c r="EG41" s="32"/>
      <c r="EH41" s="32"/>
      <c r="EI41" s="32"/>
      <c r="EJ41" s="32"/>
      <c r="EK41" s="32"/>
      <c r="EL41" s="32"/>
      <c r="EM41" s="32"/>
      <c r="EN41" s="32"/>
      <c r="EO41" s="32"/>
      <c r="EP41" s="32"/>
      <c r="EQ41" s="32"/>
      <c r="ER41" s="32"/>
      <c r="ES41" s="32"/>
      <c r="ET41" s="32"/>
      <c r="EU41" s="32"/>
      <c r="EV41" s="32"/>
      <c r="EW41" s="32"/>
      <c r="EX41" s="32"/>
      <c r="EY41" s="32"/>
      <c r="EZ41" s="32"/>
      <c r="FA41" s="32"/>
      <c r="FB41" s="32"/>
      <c r="FC41" s="32"/>
      <c r="FD41" s="32"/>
      <c r="FE41" s="32"/>
      <c r="FF41" s="32"/>
      <c r="FG41" s="32"/>
      <c r="FH41" s="32"/>
      <c r="FI41" s="32"/>
      <c r="FJ41" s="32"/>
      <c r="FK41" s="32"/>
      <c r="FL41" s="32"/>
      <c r="FM41" s="32"/>
      <c r="FN41" s="32"/>
      <c r="FO41" s="32"/>
      <c r="FP41" s="32"/>
      <c r="FQ41" s="32"/>
      <c r="FR41" s="32"/>
      <c r="FS41" s="32"/>
      <c r="FT41" s="32"/>
      <c r="FU41" s="32"/>
      <c r="FV41" s="32"/>
      <c r="FW41" s="32"/>
      <c r="FX41" s="32"/>
      <c r="FY41" s="32"/>
      <c r="FZ41" s="32"/>
      <c r="GA41" s="32"/>
      <c r="GB41" s="32"/>
      <c r="GC41" s="32"/>
      <c r="GD41" s="32"/>
      <c r="GE41" s="32"/>
      <c r="GF41" s="32"/>
      <c r="GG41" s="32"/>
      <c r="GH41" s="32"/>
    </row>
    <row r="42" spans="1:190" s="109" customFormat="1" ht="21" hidden="1" customHeight="1" thickBot="1" x14ac:dyDescent="0.4">
      <c r="A42" s="32"/>
      <c r="B42" s="258"/>
      <c r="C42" s="259"/>
      <c r="D42" s="259"/>
      <c r="E42" s="286" t="s">
        <v>330</v>
      </c>
      <c r="F42" s="286"/>
      <c r="G42" s="286"/>
      <c r="H42" s="286"/>
      <c r="I42" s="241" t="s">
        <v>331</v>
      </c>
      <c r="J42" s="241"/>
      <c r="K42" s="241"/>
      <c r="L42" s="269" t="s">
        <v>252</v>
      </c>
      <c r="M42" s="7"/>
      <c r="N42" s="103" t="s">
        <v>104</v>
      </c>
      <c r="O42" s="103"/>
      <c r="P42" s="103"/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J42" s="32"/>
      <c r="AK42" s="32"/>
      <c r="AL42" s="32"/>
      <c r="AM42" s="32"/>
      <c r="AN42" s="32"/>
      <c r="AO42" s="32"/>
      <c r="AP42" s="32"/>
      <c r="AQ42" s="32"/>
      <c r="AR42" s="32"/>
      <c r="AS42" s="32"/>
      <c r="AT42" s="32"/>
      <c r="AU42" s="32"/>
      <c r="AV42" s="32"/>
      <c r="AW42" s="32"/>
      <c r="AX42" s="32"/>
      <c r="AY42" s="32"/>
      <c r="AZ42" s="32"/>
      <c r="BA42" s="32"/>
      <c r="BB42" s="32"/>
      <c r="BC42" s="32"/>
      <c r="BD42" s="32"/>
      <c r="BE42" s="32"/>
      <c r="BF42" s="32"/>
      <c r="BG42" s="32"/>
      <c r="BH42" s="32"/>
      <c r="BI42" s="32"/>
      <c r="BJ42" s="32"/>
      <c r="BK42" s="32"/>
      <c r="BL42" s="32"/>
      <c r="BM42" s="32"/>
      <c r="BN42" s="32"/>
      <c r="BO42" s="32"/>
      <c r="BP42" s="32"/>
      <c r="BQ42" s="32"/>
      <c r="BR42" s="32"/>
      <c r="BS42" s="32"/>
      <c r="BT42" s="32"/>
      <c r="BU42" s="32"/>
      <c r="BV42" s="32"/>
      <c r="BW42" s="32"/>
      <c r="BX42" s="32"/>
      <c r="BY42" s="32"/>
      <c r="BZ42" s="32"/>
      <c r="CA42" s="32"/>
      <c r="CB42" s="32"/>
      <c r="CC42" s="32"/>
      <c r="CD42" s="32"/>
      <c r="CE42" s="32"/>
      <c r="CF42" s="32"/>
      <c r="CG42" s="32"/>
      <c r="CH42" s="32"/>
      <c r="CI42" s="32"/>
      <c r="CJ42" s="32"/>
      <c r="CK42" s="32"/>
      <c r="CL42" s="32"/>
      <c r="CM42" s="32"/>
      <c r="CN42" s="32"/>
      <c r="CO42" s="32"/>
      <c r="CP42" s="32"/>
      <c r="CQ42" s="32"/>
      <c r="CR42" s="32"/>
      <c r="CS42" s="32"/>
      <c r="CT42" s="32"/>
      <c r="CU42" s="32"/>
      <c r="CV42" s="32"/>
      <c r="CW42" s="32"/>
      <c r="CX42" s="32"/>
      <c r="CY42" s="32"/>
      <c r="CZ42" s="32"/>
      <c r="DA42" s="32"/>
      <c r="DB42" s="32"/>
      <c r="DC42" s="32"/>
      <c r="DD42" s="32"/>
      <c r="DE42" s="32"/>
      <c r="DF42" s="32"/>
      <c r="DG42" s="32"/>
      <c r="DH42" s="32"/>
      <c r="DI42" s="32"/>
      <c r="DJ42" s="32"/>
      <c r="DK42" s="32"/>
      <c r="DL42" s="32"/>
      <c r="DM42" s="32"/>
      <c r="DN42" s="32"/>
      <c r="DO42" s="32"/>
      <c r="DP42" s="32"/>
      <c r="DQ42" s="32"/>
      <c r="DR42" s="32"/>
      <c r="DS42" s="32"/>
      <c r="DT42" s="32"/>
      <c r="DU42" s="32"/>
      <c r="DV42" s="32"/>
      <c r="DW42" s="32"/>
      <c r="DX42" s="32"/>
      <c r="DY42" s="32"/>
      <c r="DZ42" s="32"/>
      <c r="EA42" s="32"/>
      <c r="EB42" s="32"/>
      <c r="EC42" s="32"/>
      <c r="ED42" s="32"/>
      <c r="EE42" s="32"/>
      <c r="EF42" s="32"/>
      <c r="EG42" s="32"/>
      <c r="EH42" s="32"/>
      <c r="EI42" s="32"/>
      <c r="EJ42" s="32"/>
      <c r="EK42" s="32"/>
      <c r="EL42" s="32"/>
      <c r="EM42" s="32"/>
      <c r="EN42" s="32"/>
      <c r="EO42" s="32"/>
      <c r="EP42" s="32"/>
      <c r="EQ42" s="32"/>
      <c r="ER42" s="32"/>
      <c r="ES42" s="32"/>
      <c r="ET42" s="32"/>
      <c r="EU42" s="32"/>
      <c r="EV42" s="32"/>
      <c r="EW42" s="32"/>
      <c r="EX42" s="32"/>
      <c r="EY42" s="32"/>
      <c r="EZ42" s="32"/>
      <c r="FA42" s="32"/>
      <c r="FB42" s="32"/>
      <c r="FC42" s="32"/>
      <c r="FD42" s="32"/>
      <c r="FE42" s="32"/>
      <c r="FF42" s="32"/>
      <c r="FG42" s="32"/>
      <c r="FH42" s="32"/>
      <c r="FI42" s="32"/>
      <c r="FJ42" s="32"/>
      <c r="FK42" s="32"/>
      <c r="FL42" s="32"/>
      <c r="FM42" s="32"/>
      <c r="FN42" s="32"/>
      <c r="FO42" s="32"/>
      <c r="FP42" s="32"/>
      <c r="FQ42" s="32"/>
      <c r="FR42" s="32"/>
      <c r="FS42" s="32"/>
      <c r="FT42" s="32"/>
      <c r="FU42" s="32"/>
      <c r="FV42" s="32"/>
      <c r="FW42" s="32"/>
      <c r="FX42" s="32"/>
      <c r="FY42" s="32"/>
      <c r="FZ42" s="32"/>
      <c r="GA42" s="32"/>
      <c r="GB42" s="32"/>
      <c r="GC42" s="32"/>
      <c r="GD42" s="32"/>
      <c r="GE42" s="32"/>
      <c r="GF42" s="32"/>
      <c r="GG42" s="32"/>
      <c r="GH42" s="32"/>
    </row>
    <row r="43" spans="1:190" s="109" customFormat="1" ht="18" hidden="1" customHeight="1" thickTop="1" x14ac:dyDescent="0.35">
      <c r="A43" s="32"/>
      <c r="B43" s="258"/>
      <c r="C43" s="259"/>
      <c r="D43" s="259"/>
      <c r="E43" s="286"/>
      <c r="F43" s="286"/>
      <c r="G43" s="286"/>
      <c r="H43" s="286"/>
      <c r="I43" s="241"/>
      <c r="J43" s="241"/>
      <c r="K43" s="241"/>
      <c r="L43" s="269"/>
      <c r="M43" s="7"/>
      <c r="N43" s="103"/>
      <c r="O43" s="103"/>
      <c r="P43" s="103"/>
      <c r="Q43" s="32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  <c r="AF43" s="32"/>
      <c r="AG43" s="32"/>
      <c r="AH43" s="32"/>
      <c r="AI43" s="32"/>
      <c r="AJ43" s="32"/>
      <c r="AK43" s="32"/>
      <c r="AL43" s="32"/>
      <c r="AM43" s="32"/>
      <c r="AN43" s="32"/>
      <c r="AO43" s="32"/>
      <c r="AP43" s="32"/>
      <c r="AQ43" s="32"/>
      <c r="AR43" s="32"/>
      <c r="AS43" s="32"/>
      <c r="AT43" s="32"/>
      <c r="AU43" s="32"/>
      <c r="AV43" s="32"/>
      <c r="AW43" s="32"/>
      <c r="AX43" s="32"/>
      <c r="AY43" s="32"/>
      <c r="AZ43" s="32"/>
      <c r="BA43" s="32"/>
      <c r="BB43" s="32"/>
      <c r="BC43" s="32"/>
      <c r="BD43" s="32"/>
      <c r="BE43" s="32"/>
      <c r="BF43" s="32"/>
      <c r="BG43" s="32"/>
      <c r="BH43" s="32"/>
      <c r="BI43" s="32"/>
      <c r="BJ43" s="32"/>
      <c r="BK43" s="32"/>
      <c r="BL43" s="32"/>
      <c r="BM43" s="32"/>
      <c r="BN43" s="32"/>
      <c r="BO43" s="32"/>
      <c r="BP43" s="32"/>
      <c r="BQ43" s="32"/>
      <c r="BR43" s="32"/>
      <c r="BS43" s="32"/>
      <c r="BT43" s="32"/>
      <c r="BU43" s="32"/>
      <c r="BV43" s="32"/>
      <c r="BW43" s="32"/>
      <c r="BX43" s="32"/>
      <c r="BY43" s="32"/>
      <c r="BZ43" s="32"/>
      <c r="CA43" s="32"/>
      <c r="CB43" s="32"/>
      <c r="CC43" s="32"/>
      <c r="CD43" s="32"/>
      <c r="CE43" s="32"/>
      <c r="CF43" s="32"/>
      <c r="CG43" s="32"/>
      <c r="CH43" s="32"/>
      <c r="CI43" s="32"/>
      <c r="CJ43" s="32"/>
      <c r="CK43" s="32"/>
      <c r="CL43" s="32"/>
      <c r="CM43" s="32"/>
      <c r="CN43" s="32"/>
      <c r="CO43" s="32"/>
      <c r="CP43" s="32"/>
      <c r="CQ43" s="32"/>
      <c r="CR43" s="32"/>
      <c r="CS43" s="32"/>
      <c r="CT43" s="32"/>
      <c r="CU43" s="32"/>
      <c r="CV43" s="32"/>
      <c r="CW43" s="32"/>
      <c r="CX43" s="32"/>
      <c r="CY43" s="32"/>
      <c r="CZ43" s="32"/>
      <c r="DA43" s="32"/>
      <c r="DB43" s="32"/>
      <c r="DC43" s="32"/>
      <c r="DD43" s="32"/>
      <c r="DE43" s="32"/>
      <c r="DF43" s="32"/>
      <c r="DG43" s="32"/>
      <c r="DH43" s="32"/>
      <c r="DI43" s="32"/>
      <c r="DJ43" s="32"/>
      <c r="DK43" s="32"/>
      <c r="DL43" s="32"/>
      <c r="DM43" s="32"/>
      <c r="DN43" s="32"/>
      <c r="DO43" s="32"/>
      <c r="DP43" s="32"/>
      <c r="DQ43" s="32"/>
      <c r="DR43" s="32"/>
      <c r="DS43" s="32"/>
      <c r="DT43" s="32"/>
      <c r="DU43" s="32"/>
      <c r="DV43" s="32"/>
      <c r="DW43" s="32"/>
      <c r="DX43" s="32"/>
      <c r="DY43" s="32"/>
      <c r="DZ43" s="32"/>
      <c r="EA43" s="32"/>
      <c r="EB43" s="32"/>
      <c r="EC43" s="32"/>
      <c r="ED43" s="32"/>
      <c r="EE43" s="32"/>
      <c r="EF43" s="32"/>
      <c r="EG43" s="32"/>
      <c r="EH43" s="32"/>
      <c r="EI43" s="32"/>
      <c r="EJ43" s="32"/>
      <c r="EK43" s="32"/>
      <c r="EL43" s="32"/>
      <c r="EM43" s="32"/>
      <c r="EN43" s="32"/>
      <c r="EO43" s="32"/>
      <c r="EP43" s="32"/>
      <c r="EQ43" s="32"/>
      <c r="ER43" s="32"/>
      <c r="ES43" s="32"/>
      <c r="ET43" s="32"/>
      <c r="EU43" s="32"/>
      <c r="EV43" s="32"/>
      <c r="EW43" s="32"/>
      <c r="EX43" s="32"/>
      <c r="EY43" s="32"/>
      <c r="EZ43" s="32"/>
      <c r="FA43" s="32"/>
      <c r="FB43" s="32"/>
      <c r="FC43" s="32"/>
      <c r="FD43" s="32"/>
      <c r="FE43" s="32"/>
      <c r="FF43" s="32"/>
      <c r="FG43" s="32"/>
      <c r="FH43" s="32"/>
      <c r="FI43" s="32"/>
      <c r="FJ43" s="32"/>
      <c r="FK43" s="32"/>
      <c r="FL43" s="32"/>
      <c r="FM43" s="32"/>
      <c r="FN43" s="32"/>
      <c r="FO43" s="32"/>
      <c r="FP43" s="32"/>
      <c r="FQ43" s="32"/>
      <c r="FR43" s="32"/>
      <c r="FS43" s="32"/>
      <c r="FT43" s="32"/>
      <c r="FU43" s="32"/>
      <c r="FV43" s="32"/>
      <c r="FW43" s="32"/>
      <c r="FX43" s="32"/>
      <c r="FY43" s="32"/>
      <c r="FZ43" s="32"/>
      <c r="GA43" s="32"/>
      <c r="GB43" s="32"/>
      <c r="GC43" s="32"/>
      <c r="GD43" s="32"/>
      <c r="GE43" s="32"/>
      <c r="GF43" s="32"/>
      <c r="GG43" s="32"/>
      <c r="GH43" s="32"/>
    </row>
    <row r="44" spans="1:190" s="109" customFormat="1" ht="18" customHeight="1" x14ac:dyDescent="0.35">
      <c r="A44" s="32"/>
      <c r="B44" s="258"/>
      <c r="C44" s="259"/>
      <c r="D44" s="259"/>
      <c r="E44" s="286"/>
      <c r="F44" s="286"/>
      <c r="G44" s="286"/>
      <c r="H44" s="286"/>
      <c r="I44" s="241"/>
      <c r="J44" s="241"/>
      <c r="K44" s="241"/>
      <c r="L44" s="269"/>
      <c r="M44" s="7"/>
      <c r="N44" s="103"/>
      <c r="O44" s="103"/>
      <c r="P44" s="103"/>
      <c r="Q44" s="32"/>
      <c r="R44" s="32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  <c r="AF44" s="32"/>
      <c r="AG44" s="32"/>
      <c r="AH44" s="32"/>
      <c r="AI44" s="32"/>
      <c r="AJ44" s="32"/>
      <c r="AK44" s="32"/>
      <c r="AL44" s="32"/>
      <c r="AM44" s="32"/>
      <c r="AN44" s="32"/>
      <c r="AO44" s="32"/>
      <c r="AP44" s="32"/>
      <c r="AQ44" s="32"/>
      <c r="AR44" s="32"/>
      <c r="AS44" s="32"/>
      <c r="AT44" s="32"/>
      <c r="AU44" s="32"/>
      <c r="AV44" s="32"/>
      <c r="AW44" s="32"/>
      <c r="AX44" s="32"/>
      <c r="AY44" s="32"/>
      <c r="AZ44" s="32"/>
      <c r="BA44" s="32"/>
      <c r="BB44" s="32"/>
      <c r="BC44" s="32"/>
      <c r="BD44" s="32"/>
      <c r="BE44" s="32"/>
      <c r="BF44" s="32"/>
      <c r="BG44" s="32"/>
      <c r="BH44" s="32"/>
      <c r="BI44" s="32"/>
      <c r="BJ44" s="32"/>
      <c r="BK44" s="32"/>
      <c r="BL44" s="32"/>
      <c r="BM44" s="32"/>
      <c r="BN44" s="32"/>
      <c r="BO44" s="32"/>
      <c r="BP44" s="32"/>
      <c r="BQ44" s="32"/>
      <c r="BR44" s="32"/>
      <c r="BS44" s="32"/>
      <c r="BT44" s="32"/>
      <c r="BU44" s="32"/>
      <c r="BV44" s="32"/>
      <c r="BW44" s="32"/>
      <c r="BX44" s="32"/>
      <c r="BY44" s="32"/>
      <c r="BZ44" s="32"/>
      <c r="CA44" s="32"/>
      <c r="CB44" s="32"/>
      <c r="CC44" s="32"/>
      <c r="CD44" s="32"/>
      <c r="CE44" s="32"/>
      <c r="CF44" s="32"/>
      <c r="CG44" s="32"/>
      <c r="CH44" s="32"/>
      <c r="CI44" s="32"/>
      <c r="CJ44" s="32"/>
      <c r="CK44" s="32"/>
      <c r="CL44" s="32"/>
      <c r="CM44" s="32"/>
      <c r="CN44" s="32"/>
      <c r="CO44" s="32"/>
      <c r="CP44" s="32"/>
      <c r="CQ44" s="32"/>
      <c r="CR44" s="32"/>
      <c r="CS44" s="32"/>
      <c r="CT44" s="32"/>
      <c r="CU44" s="32"/>
      <c r="CV44" s="32"/>
      <c r="CW44" s="32"/>
      <c r="CX44" s="32"/>
      <c r="CY44" s="32"/>
      <c r="CZ44" s="32"/>
      <c r="DA44" s="32"/>
      <c r="DB44" s="32"/>
      <c r="DC44" s="32"/>
      <c r="DD44" s="32"/>
      <c r="DE44" s="32"/>
      <c r="DF44" s="32"/>
      <c r="DG44" s="32"/>
      <c r="DH44" s="32"/>
      <c r="DI44" s="32"/>
      <c r="DJ44" s="32"/>
      <c r="DK44" s="32"/>
      <c r="DL44" s="32"/>
      <c r="DM44" s="32"/>
      <c r="DN44" s="32"/>
      <c r="DO44" s="32"/>
      <c r="DP44" s="32"/>
      <c r="DQ44" s="32"/>
      <c r="DR44" s="32"/>
      <c r="DS44" s="32"/>
      <c r="DT44" s="32"/>
      <c r="DU44" s="32"/>
      <c r="DV44" s="32"/>
      <c r="DW44" s="32"/>
      <c r="DX44" s="32"/>
      <c r="DY44" s="32"/>
      <c r="DZ44" s="32"/>
      <c r="EA44" s="32"/>
      <c r="EB44" s="32"/>
      <c r="EC44" s="32"/>
      <c r="ED44" s="32"/>
      <c r="EE44" s="32"/>
      <c r="EF44" s="32"/>
      <c r="EG44" s="32"/>
      <c r="EH44" s="32"/>
      <c r="EI44" s="32"/>
      <c r="EJ44" s="32"/>
      <c r="EK44" s="32"/>
      <c r="EL44" s="32"/>
      <c r="EM44" s="32"/>
      <c r="EN44" s="32"/>
      <c r="EO44" s="32"/>
      <c r="EP44" s="32"/>
      <c r="EQ44" s="32"/>
      <c r="ER44" s="32"/>
      <c r="ES44" s="32"/>
      <c r="ET44" s="32"/>
      <c r="EU44" s="32"/>
      <c r="EV44" s="32"/>
      <c r="EW44" s="32"/>
      <c r="EX44" s="32"/>
      <c r="EY44" s="32"/>
      <c r="EZ44" s="32"/>
      <c r="FA44" s="32"/>
      <c r="FB44" s="32"/>
      <c r="FC44" s="32"/>
      <c r="FD44" s="32"/>
      <c r="FE44" s="32"/>
      <c r="FF44" s="32"/>
      <c r="FG44" s="32"/>
      <c r="FH44" s="32"/>
      <c r="FI44" s="32"/>
      <c r="FJ44" s="32"/>
      <c r="FK44" s="32"/>
      <c r="FL44" s="32"/>
      <c r="FM44" s="32"/>
      <c r="FN44" s="32"/>
      <c r="FO44" s="32"/>
      <c r="FP44" s="32"/>
      <c r="FQ44" s="32"/>
      <c r="FR44" s="32"/>
      <c r="FS44" s="32"/>
      <c r="FT44" s="32"/>
      <c r="FU44" s="32"/>
      <c r="FV44" s="32"/>
      <c r="FW44" s="32"/>
      <c r="FX44" s="32"/>
      <c r="FY44" s="32"/>
      <c r="FZ44" s="32"/>
      <c r="GA44" s="32"/>
      <c r="GB44" s="32"/>
      <c r="GC44" s="32"/>
      <c r="GD44" s="32"/>
      <c r="GE44" s="32"/>
      <c r="GF44" s="32"/>
      <c r="GG44" s="32"/>
      <c r="GH44" s="32"/>
    </row>
    <row r="45" spans="1:190" s="109" customFormat="1" ht="16.399999999999999" hidden="1" customHeight="1" x14ac:dyDescent="0.35">
      <c r="A45" s="32"/>
      <c r="B45" s="258"/>
      <c r="C45" s="259"/>
      <c r="D45" s="259"/>
      <c r="E45" s="286"/>
      <c r="F45" s="286"/>
      <c r="G45" s="286"/>
      <c r="H45" s="286"/>
      <c r="I45" s="241"/>
      <c r="J45" s="241"/>
      <c r="K45" s="241"/>
      <c r="L45" s="269"/>
      <c r="M45" s="7"/>
      <c r="N45" s="103"/>
      <c r="O45" s="103"/>
      <c r="P45" s="103"/>
      <c r="Q45" s="32"/>
      <c r="R45" s="32"/>
      <c r="S45" s="32"/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32"/>
      <c r="AE45" s="32"/>
      <c r="AF45" s="32"/>
      <c r="AG45" s="32"/>
      <c r="AH45" s="32"/>
      <c r="AI45" s="32"/>
      <c r="AJ45" s="32"/>
      <c r="AK45" s="32"/>
      <c r="AL45" s="32"/>
      <c r="AM45" s="32"/>
      <c r="AN45" s="32"/>
      <c r="AO45" s="32"/>
      <c r="AP45" s="32"/>
      <c r="AQ45" s="32"/>
      <c r="AR45" s="32"/>
      <c r="AS45" s="32"/>
      <c r="AT45" s="32"/>
      <c r="AU45" s="32"/>
      <c r="AV45" s="32"/>
      <c r="AW45" s="32"/>
      <c r="AX45" s="32"/>
      <c r="AY45" s="32"/>
      <c r="AZ45" s="32"/>
      <c r="BA45" s="32"/>
      <c r="BB45" s="32"/>
      <c r="BC45" s="32"/>
      <c r="BD45" s="32"/>
      <c r="BE45" s="32"/>
      <c r="BF45" s="32"/>
      <c r="BG45" s="32"/>
      <c r="BH45" s="32"/>
      <c r="BI45" s="32"/>
      <c r="BJ45" s="32"/>
      <c r="BK45" s="32"/>
      <c r="BL45" s="32"/>
      <c r="BM45" s="32"/>
      <c r="BN45" s="32"/>
      <c r="BO45" s="32"/>
      <c r="BP45" s="32"/>
      <c r="BQ45" s="32"/>
      <c r="BR45" s="32"/>
      <c r="BS45" s="32"/>
      <c r="BT45" s="32"/>
      <c r="BU45" s="32"/>
      <c r="BV45" s="32"/>
      <c r="BW45" s="32"/>
      <c r="BX45" s="32"/>
      <c r="BY45" s="32"/>
      <c r="BZ45" s="32"/>
      <c r="CA45" s="32"/>
      <c r="CB45" s="32"/>
      <c r="CC45" s="32"/>
      <c r="CD45" s="32"/>
      <c r="CE45" s="32"/>
      <c r="CF45" s="32"/>
      <c r="CG45" s="32"/>
      <c r="CH45" s="32"/>
      <c r="CI45" s="32"/>
      <c r="CJ45" s="32"/>
      <c r="CK45" s="32"/>
      <c r="CL45" s="32"/>
      <c r="CM45" s="32"/>
      <c r="CN45" s="32"/>
      <c r="CO45" s="32"/>
      <c r="CP45" s="32"/>
      <c r="CQ45" s="32"/>
      <c r="CR45" s="32"/>
      <c r="CS45" s="32"/>
      <c r="CT45" s="32"/>
      <c r="CU45" s="32"/>
      <c r="CV45" s="32"/>
      <c r="CW45" s="32"/>
      <c r="CX45" s="32"/>
      <c r="CY45" s="32"/>
      <c r="CZ45" s="32"/>
      <c r="DA45" s="32"/>
      <c r="DB45" s="32"/>
      <c r="DC45" s="32"/>
      <c r="DD45" s="32"/>
      <c r="DE45" s="32"/>
      <c r="DF45" s="32"/>
      <c r="DG45" s="32"/>
      <c r="DH45" s="32"/>
      <c r="DI45" s="32"/>
      <c r="DJ45" s="32"/>
      <c r="DK45" s="32"/>
      <c r="DL45" s="32"/>
      <c r="DM45" s="32"/>
      <c r="DN45" s="32"/>
      <c r="DO45" s="32"/>
      <c r="DP45" s="32"/>
      <c r="DQ45" s="32"/>
      <c r="DR45" s="32"/>
      <c r="DS45" s="32"/>
      <c r="DT45" s="32"/>
      <c r="DU45" s="32"/>
      <c r="DV45" s="32"/>
      <c r="DW45" s="32"/>
      <c r="DX45" s="32"/>
      <c r="DY45" s="32"/>
      <c r="DZ45" s="32"/>
      <c r="EA45" s="32"/>
      <c r="EB45" s="32"/>
      <c r="EC45" s="32"/>
      <c r="ED45" s="32"/>
      <c r="EE45" s="32"/>
      <c r="EF45" s="32"/>
      <c r="EG45" s="32"/>
      <c r="EH45" s="32"/>
      <c r="EI45" s="32"/>
      <c r="EJ45" s="32"/>
      <c r="EK45" s="32"/>
      <c r="EL45" s="32"/>
      <c r="EM45" s="32"/>
      <c r="EN45" s="32"/>
      <c r="EO45" s="32"/>
      <c r="EP45" s="32"/>
      <c r="EQ45" s="32"/>
      <c r="ER45" s="32"/>
      <c r="ES45" s="32"/>
      <c r="ET45" s="32"/>
      <c r="EU45" s="32"/>
      <c r="EV45" s="32"/>
      <c r="EW45" s="32"/>
      <c r="EX45" s="32"/>
      <c r="EY45" s="32"/>
      <c r="EZ45" s="32"/>
      <c r="FA45" s="32"/>
      <c r="FB45" s="32"/>
      <c r="FC45" s="32"/>
      <c r="FD45" s="32"/>
      <c r="FE45" s="32"/>
      <c r="FF45" s="32"/>
      <c r="FG45" s="32"/>
      <c r="FH45" s="32"/>
      <c r="FI45" s="32"/>
      <c r="FJ45" s="32"/>
      <c r="FK45" s="32"/>
      <c r="FL45" s="32"/>
      <c r="FM45" s="32"/>
      <c r="FN45" s="32"/>
      <c r="FO45" s="32"/>
      <c r="FP45" s="32"/>
      <c r="FQ45" s="32"/>
      <c r="FR45" s="32"/>
      <c r="FS45" s="32"/>
      <c r="FT45" s="32"/>
      <c r="FU45" s="32"/>
      <c r="FV45" s="32"/>
      <c r="FW45" s="32"/>
      <c r="FX45" s="32"/>
      <c r="FY45" s="32"/>
      <c r="FZ45" s="32"/>
      <c r="GA45" s="32"/>
      <c r="GB45" s="32"/>
      <c r="GC45" s="32"/>
      <c r="GD45" s="32"/>
      <c r="GE45" s="32"/>
      <c r="GF45" s="32"/>
      <c r="GG45" s="32"/>
      <c r="GH45" s="32"/>
    </row>
    <row r="46" spans="1:190" s="109" customFormat="1" ht="16.399999999999999" customHeight="1" x14ac:dyDescent="0.35">
      <c r="A46" s="32"/>
      <c r="B46" s="260"/>
      <c r="C46" s="261"/>
      <c r="D46" s="261"/>
      <c r="E46" s="286"/>
      <c r="F46" s="286"/>
      <c r="G46" s="286"/>
      <c r="H46" s="286"/>
      <c r="I46" s="244"/>
      <c r="J46" s="244"/>
      <c r="K46" s="244"/>
      <c r="L46" s="270"/>
      <c r="M46" s="7"/>
      <c r="N46" s="103"/>
      <c r="O46" s="103"/>
      <c r="P46" s="103"/>
      <c r="Q46" s="32"/>
      <c r="R46" s="32"/>
      <c r="S46" s="32"/>
      <c r="T46" s="32"/>
      <c r="U46" s="32"/>
      <c r="V46" s="32"/>
      <c r="W46" s="32"/>
      <c r="X46" s="32"/>
      <c r="Y46" s="32"/>
      <c r="Z46" s="32"/>
      <c r="AA46" s="32"/>
      <c r="AB46" s="32"/>
      <c r="AC46" s="32"/>
      <c r="AD46" s="32"/>
      <c r="AE46" s="32"/>
      <c r="AF46" s="32"/>
      <c r="AG46" s="32"/>
      <c r="AH46" s="32"/>
      <c r="AI46" s="32"/>
      <c r="AJ46" s="32"/>
      <c r="AK46" s="32"/>
      <c r="AL46" s="32"/>
      <c r="AM46" s="32"/>
      <c r="AN46" s="32"/>
      <c r="AO46" s="32"/>
      <c r="AP46" s="32"/>
      <c r="AQ46" s="32"/>
      <c r="AR46" s="32"/>
      <c r="AS46" s="32"/>
      <c r="AT46" s="32"/>
      <c r="AU46" s="32"/>
      <c r="AV46" s="32"/>
      <c r="AW46" s="32"/>
      <c r="AX46" s="32"/>
      <c r="AY46" s="32"/>
      <c r="AZ46" s="32"/>
      <c r="BA46" s="32"/>
      <c r="BB46" s="32"/>
      <c r="BC46" s="32"/>
      <c r="BD46" s="32"/>
      <c r="BE46" s="32"/>
      <c r="BF46" s="32"/>
      <c r="BG46" s="32"/>
      <c r="BH46" s="32"/>
      <c r="BI46" s="32"/>
      <c r="BJ46" s="32"/>
      <c r="BK46" s="32"/>
      <c r="BL46" s="32"/>
      <c r="BM46" s="32"/>
      <c r="BN46" s="32"/>
      <c r="BO46" s="32"/>
      <c r="BP46" s="32"/>
      <c r="BQ46" s="32"/>
      <c r="BR46" s="32"/>
      <c r="BS46" s="32"/>
      <c r="BT46" s="32"/>
      <c r="BU46" s="32"/>
      <c r="BV46" s="32"/>
      <c r="BW46" s="32"/>
      <c r="BX46" s="32"/>
      <c r="BY46" s="32"/>
      <c r="BZ46" s="32"/>
      <c r="CA46" s="32"/>
      <c r="CB46" s="32"/>
      <c r="CC46" s="32"/>
      <c r="CD46" s="32"/>
      <c r="CE46" s="32"/>
      <c r="CF46" s="32"/>
      <c r="CG46" s="32"/>
      <c r="CH46" s="32"/>
      <c r="CI46" s="32"/>
      <c r="CJ46" s="32"/>
      <c r="CK46" s="32"/>
      <c r="CL46" s="32"/>
      <c r="CM46" s="32"/>
      <c r="CN46" s="32"/>
      <c r="CO46" s="32"/>
      <c r="CP46" s="32"/>
      <c r="CQ46" s="32"/>
      <c r="CR46" s="32"/>
      <c r="CS46" s="32"/>
      <c r="CT46" s="32"/>
      <c r="CU46" s="32"/>
      <c r="CV46" s="32"/>
      <c r="CW46" s="32"/>
      <c r="CX46" s="32"/>
      <c r="CY46" s="32"/>
      <c r="CZ46" s="32"/>
      <c r="DA46" s="32"/>
      <c r="DB46" s="32"/>
      <c r="DC46" s="32"/>
      <c r="DD46" s="32"/>
      <c r="DE46" s="32"/>
      <c r="DF46" s="32"/>
      <c r="DG46" s="32"/>
      <c r="DH46" s="32"/>
      <c r="DI46" s="32"/>
      <c r="DJ46" s="32"/>
      <c r="DK46" s="32"/>
      <c r="DL46" s="32"/>
      <c r="DM46" s="32"/>
      <c r="DN46" s="32"/>
      <c r="DO46" s="32"/>
      <c r="DP46" s="32"/>
      <c r="DQ46" s="32"/>
      <c r="DR46" s="32"/>
      <c r="DS46" s="32"/>
      <c r="DT46" s="32"/>
      <c r="DU46" s="32"/>
      <c r="DV46" s="32"/>
      <c r="DW46" s="32"/>
      <c r="DX46" s="32"/>
      <c r="DY46" s="32"/>
      <c r="DZ46" s="32"/>
      <c r="EA46" s="32"/>
      <c r="EB46" s="32"/>
      <c r="EC46" s="32"/>
      <c r="ED46" s="32"/>
      <c r="EE46" s="32"/>
      <c r="EF46" s="32"/>
      <c r="EG46" s="32"/>
      <c r="EH46" s="32"/>
      <c r="EI46" s="32"/>
      <c r="EJ46" s="32"/>
      <c r="EK46" s="32"/>
      <c r="EL46" s="32"/>
      <c r="EM46" s="32"/>
      <c r="EN46" s="32"/>
      <c r="EO46" s="32"/>
      <c r="EP46" s="32"/>
      <c r="EQ46" s="32"/>
      <c r="ER46" s="32"/>
      <c r="ES46" s="32"/>
      <c r="ET46" s="32"/>
      <c r="EU46" s="32"/>
      <c r="EV46" s="32"/>
      <c r="EW46" s="32"/>
      <c r="EX46" s="32"/>
      <c r="EY46" s="32"/>
      <c r="EZ46" s="32"/>
      <c r="FA46" s="32"/>
      <c r="FB46" s="32"/>
      <c r="FC46" s="32"/>
      <c r="FD46" s="32"/>
      <c r="FE46" s="32"/>
      <c r="FF46" s="32"/>
      <c r="FG46" s="32"/>
      <c r="FH46" s="32"/>
      <c r="FI46" s="32"/>
      <c r="FJ46" s="32"/>
      <c r="FK46" s="32"/>
      <c r="FL46" s="32"/>
      <c r="FM46" s="32"/>
      <c r="FN46" s="32"/>
      <c r="FO46" s="32"/>
      <c r="FP46" s="32"/>
      <c r="FQ46" s="32"/>
      <c r="FR46" s="32"/>
      <c r="FS46" s="32"/>
      <c r="FT46" s="32"/>
      <c r="FU46" s="32"/>
      <c r="FV46" s="32"/>
      <c r="FW46" s="32"/>
      <c r="FX46" s="32"/>
      <c r="FY46" s="32"/>
      <c r="FZ46" s="32"/>
      <c r="GA46" s="32"/>
      <c r="GB46" s="32"/>
      <c r="GC46" s="32"/>
      <c r="GD46" s="32"/>
      <c r="GE46" s="32"/>
      <c r="GF46" s="32"/>
      <c r="GG46" s="32"/>
      <c r="GH46" s="32"/>
    </row>
    <row r="47" spans="1:190" s="109" customFormat="1" ht="33" customHeight="1" x14ac:dyDescent="0.35">
      <c r="A47" s="32"/>
      <c r="B47" s="35"/>
      <c r="C47" s="251"/>
      <c r="D47" s="251"/>
      <c r="E47" s="246"/>
      <c r="F47" s="247"/>
      <c r="G47" s="247"/>
      <c r="H47" s="248"/>
      <c r="I47" s="242" t="str">
        <f>IF(E47="","",'Podpůrná data'!$J$4)</f>
        <v/>
      </c>
      <c r="J47" s="242"/>
      <c r="K47" s="242"/>
      <c r="L47" s="93">
        <f>IF(I47="",0,E47*I47)</f>
        <v>0</v>
      </c>
      <c r="M47" s="111">
        <f>IF(L47&gt;0,IF(ISTEXT(C47)=TRUE,0,1),0)</f>
        <v>0</v>
      </c>
      <c r="N47" s="103"/>
      <c r="O47" s="103"/>
      <c r="P47" s="103"/>
      <c r="Q47" s="32"/>
      <c r="R47" s="32"/>
      <c r="S47" s="32"/>
      <c r="T47" s="32"/>
      <c r="U47" s="32"/>
      <c r="V47" s="32"/>
      <c r="W47" s="32"/>
      <c r="X47" s="32"/>
      <c r="Y47" s="32"/>
      <c r="Z47" s="32"/>
      <c r="AA47" s="32"/>
      <c r="AB47" s="32"/>
      <c r="AC47" s="32"/>
      <c r="AD47" s="32"/>
      <c r="AE47" s="32"/>
      <c r="AF47" s="32"/>
      <c r="AG47" s="32"/>
      <c r="AH47" s="32"/>
      <c r="AI47" s="32"/>
      <c r="AJ47" s="32"/>
      <c r="AK47" s="32"/>
      <c r="AL47" s="32"/>
      <c r="AM47" s="32"/>
      <c r="AN47" s="32"/>
      <c r="AO47" s="32"/>
      <c r="AP47" s="32"/>
      <c r="AQ47" s="32"/>
      <c r="AR47" s="32"/>
      <c r="AS47" s="32"/>
      <c r="AT47" s="32"/>
      <c r="AU47" s="32"/>
      <c r="AV47" s="32"/>
      <c r="AW47" s="32"/>
      <c r="AX47" s="32"/>
      <c r="AY47" s="32"/>
      <c r="AZ47" s="32"/>
      <c r="BA47" s="32"/>
      <c r="BB47" s="32"/>
      <c r="BC47" s="32"/>
      <c r="BD47" s="32"/>
      <c r="BE47" s="32"/>
      <c r="BF47" s="32"/>
      <c r="BG47" s="32"/>
      <c r="BH47" s="32"/>
      <c r="BI47" s="32"/>
      <c r="BJ47" s="32"/>
      <c r="BK47" s="32"/>
      <c r="BL47" s="32"/>
      <c r="BM47" s="32"/>
      <c r="BN47" s="32"/>
      <c r="BO47" s="32"/>
      <c r="BP47" s="32"/>
      <c r="BQ47" s="32"/>
      <c r="BR47" s="32"/>
      <c r="BS47" s="32"/>
      <c r="BT47" s="32"/>
      <c r="BU47" s="32"/>
      <c r="BV47" s="32"/>
      <c r="BW47" s="32"/>
      <c r="BX47" s="32"/>
      <c r="BY47" s="32"/>
      <c r="BZ47" s="32"/>
      <c r="CA47" s="32"/>
      <c r="CB47" s="32"/>
      <c r="CC47" s="32"/>
      <c r="CD47" s="32"/>
      <c r="CE47" s="32"/>
      <c r="CF47" s="32"/>
      <c r="CG47" s="32"/>
      <c r="CH47" s="32"/>
      <c r="CI47" s="32"/>
      <c r="CJ47" s="32"/>
      <c r="CK47" s="32"/>
      <c r="CL47" s="32"/>
      <c r="CM47" s="32"/>
      <c r="CN47" s="32"/>
      <c r="CO47" s="32"/>
      <c r="CP47" s="32"/>
      <c r="CQ47" s="32"/>
      <c r="CR47" s="32"/>
      <c r="CS47" s="32"/>
      <c r="CT47" s="32"/>
      <c r="CU47" s="32"/>
      <c r="CV47" s="32"/>
      <c r="CW47" s="32"/>
      <c r="CX47" s="32"/>
      <c r="CY47" s="32"/>
      <c r="CZ47" s="32"/>
      <c r="DA47" s="32"/>
      <c r="DB47" s="32"/>
      <c r="DC47" s="32"/>
      <c r="DD47" s="32"/>
      <c r="DE47" s="32"/>
      <c r="DF47" s="32"/>
      <c r="DG47" s="32"/>
      <c r="DH47" s="32"/>
      <c r="DI47" s="32"/>
      <c r="DJ47" s="32"/>
      <c r="DK47" s="32"/>
      <c r="DL47" s="32"/>
      <c r="DM47" s="32"/>
      <c r="DN47" s="32"/>
      <c r="DO47" s="32"/>
      <c r="DP47" s="32"/>
      <c r="DQ47" s="32"/>
      <c r="DR47" s="32"/>
      <c r="DS47" s="32"/>
      <c r="DT47" s="32"/>
      <c r="DU47" s="32"/>
      <c r="DV47" s="32"/>
      <c r="DW47" s="32"/>
      <c r="DX47" s="32"/>
      <c r="DY47" s="32"/>
      <c r="DZ47" s="32"/>
      <c r="EA47" s="32"/>
      <c r="EB47" s="32"/>
      <c r="EC47" s="32"/>
      <c r="ED47" s="32"/>
      <c r="EE47" s="32"/>
      <c r="EF47" s="32"/>
      <c r="EG47" s="32"/>
      <c r="EH47" s="32"/>
      <c r="EI47" s="32"/>
      <c r="EJ47" s="32"/>
      <c r="EK47" s="32"/>
      <c r="EL47" s="32"/>
      <c r="EM47" s="32"/>
      <c r="EN47" s="32"/>
      <c r="EO47" s="32"/>
      <c r="EP47" s="32"/>
      <c r="EQ47" s="32"/>
      <c r="ER47" s="32"/>
      <c r="ES47" s="32"/>
      <c r="ET47" s="32"/>
      <c r="EU47" s="32"/>
      <c r="EV47" s="32"/>
      <c r="EW47" s="32"/>
      <c r="EX47" s="32"/>
      <c r="EY47" s="32"/>
      <c r="EZ47" s="32"/>
      <c r="FA47" s="32"/>
      <c r="FB47" s="32"/>
      <c r="FC47" s="32"/>
      <c r="FD47" s="32"/>
      <c r="FE47" s="32"/>
      <c r="FF47" s="32"/>
      <c r="FG47" s="32"/>
      <c r="FH47" s="32"/>
      <c r="FI47" s="32"/>
      <c r="FJ47" s="32"/>
      <c r="FK47" s="32"/>
      <c r="FL47" s="32"/>
      <c r="FM47" s="32"/>
      <c r="FN47" s="32"/>
      <c r="FO47" s="32"/>
      <c r="FP47" s="32"/>
      <c r="FQ47" s="32"/>
      <c r="FR47" s="32"/>
      <c r="FS47" s="32"/>
      <c r="FT47" s="32"/>
      <c r="FU47" s="32"/>
      <c r="FV47" s="32"/>
      <c r="FW47" s="32"/>
      <c r="FX47" s="32"/>
      <c r="FY47" s="32"/>
      <c r="FZ47" s="32"/>
      <c r="GA47" s="32"/>
      <c r="GB47" s="32"/>
      <c r="GC47" s="32"/>
      <c r="GD47" s="32"/>
      <c r="GE47" s="32"/>
      <c r="GF47" s="32"/>
      <c r="GG47" s="32"/>
      <c r="GH47" s="32"/>
    </row>
    <row r="48" spans="1:190" s="109" customFormat="1" ht="16.5" customHeight="1" thickBot="1" x14ac:dyDescent="0.4">
      <c r="A48" s="32"/>
      <c r="B48" s="37"/>
      <c r="C48" s="17"/>
      <c r="D48" s="17"/>
      <c r="E48" s="17"/>
      <c r="F48" s="17"/>
      <c r="G48" s="17"/>
      <c r="H48" s="17"/>
      <c r="I48" s="17"/>
      <c r="J48" s="17"/>
      <c r="K48" s="17"/>
      <c r="L48" s="18"/>
      <c r="M48" s="7"/>
      <c r="N48" s="103"/>
      <c r="O48" s="103"/>
      <c r="P48" s="103"/>
      <c r="Q48" s="32"/>
      <c r="R48" s="32"/>
      <c r="S48" s="32"/>
      <c r="T48" s="32"/>
      <c r="U48" s="32"/>
      <c r="V48" s="32"/>
      <c r="W48" s="32"/>
      <c r="X48" s="32"/>
      <c r="Y48" s="32"/>
      <c r="Z48" s="32"/>
      <c r="AA48" s="32"/>
      <c r="AB48" s="32"/>
      <c r="AC48" s="32"/>
      <c r="AD48" s="32"/>
      <c r="AE48" s="32"/>
      <c r="AF48" s="32"/>
      <c r="AG48" s="32"/>
      <c r="AH48" s="32"/>
      <c r="AI48" s="32"/>
      <c r="AJ48" s="32"/>
      <c r="AK48" s="32"/>
      <c r="AL48" s="32"/>
      <c r="AM48" s="32"/>
      <c r="AN48" s="32"/>
      <c r="AO48" s="32"/>
      <c r="AP48" s="32"/>
      <c r="AQ48" s="32"/>
      <c r="AR48" s="32"/>
      <c r="AS48" s="32"/>
      <c r="AT48" s="32"/>
      <c r="AU48" s="32"/>
      <c r="AV48" s="32"/>
      <c r="AW48" s="32"/>
      <c r="AX48" s="32"/>
      <c r="AY48" s="32"/>
      <c r="AZ48" s="32"/>
      <c r="BA48" s="32"/>
      <c r="BB48" s="32"/>
      <c r="BC48" s="32"/>
      <c r="BD48" s="32"/>
      <c r="BE48" s="32"/>
      <c r="BF48" s="32"/>
      <c r="BG48" s="32"/>
      <c r="BH48" s="32"/>
      <c r="BI48" s="32"/>
      <c r="BJ48" s="32"/>
      <c r="BK48" s="32"/>
      <c r="BL48" s="32"/>
      <c r="BM48" s="32"/>
      <c r="BN48" s="32"/>
      <c r="BO48" s="32"/>
      <c r="BP48" s="32"/>
      <c r="BQ48" s="32"/>
      <c r="BR48" s="32"/>
      <c r="BS48" s="32"/>
      <c r="BT48" s="32"/>
      <c r="BU48" s="32"/>
      <c r="BV48" s="32"/>
      <c r="BW48" s="32"/>
      <c r="BX48" s="32"/>
      <c r="BY48" s="32"/>
      <c r="BZ48" s="32"/>
      <c r="CA48" s="32"/>
      <c r="CB48" s="32"/>
      <c r="CC48" s="32"/>
      <c r="CD48" s="32"/>
      <c r="CE48" s="32"/>
      <c r="CF48" s="32"/>
      <c r="CG48" s="32"/>
      <c r="CH48" s="32"/>
      <c r="CI48" s="32"/>
      <c r="CJ48" s="32"/>
      <c r="CK48" s="32"/>
      <c r="CL48" s="32"/>
      <c r="CM48" s="32"/>
      <c r="CN48" s="32"/>
      <c r="CO48" s="32"/>
      <c r="CP48" s="32"/>
      <c r="CQ48" s="32"/>
      <c r="CR48" s="32"/>
      <c r="CS48" s="32"/>
      <c r="CT48" s="32"/>
      <c r="CU48" s="32"/>
      <c r="CV48" s="32"/>
      <c r="CW48" s="32"/>
      <c r="CX48" s="32"/>
      <c r="CY48" s="32"/>
      <c r="CZ48" s="32"/>
      <c r="DA48" s="32"/>
      <c r="DB48" s="32"/>
      <c r="DC48" s="32"/>
      <c r="DD48" s="32"/>
      <c r="DE48" s="32"/>
      <c r="DF48" s="32"/>
      <c r="DG48" s="32"/>
      <c r="DH48" s="32"/>
      <c r="DI48" s="32"/>
      <c r="DJ48" s="32"/>
      <c r="DK48" s="32"/>
      <c r="DL48" s="32"/>
      <c r="DM48" s="32"/>
      <c r="DN48" s="32"/>
      <c r="DO48" s="32"/>
      <c r="DP48" s="32"/>
      <c r="DQ48" s="32"/>
      <c r="DR48" s="32"/>
      <c r="DS48" s="32"/>
      <c r="DT48" s="32"/>
      <c r="DU48" s="32"/>
      <c r="DV48" s="32"/>
      <c r="DW48" s="32"/>
      <c r="DX48" s="32"/>
      <c r="DY48" s="32"/>
      <c r="DZ48" s="32"/>
      <c r="EA48" s="32"/>
      <c r="EB48" s="32"/>
      <c r="EC48" s="32"/>
      <c r="ED48" s="32"/>
      <c r="EE48" s="32"/>
      <c r="EF48" s="32"/>
      <c r="EG48" s="32"/>
      <c r="EH48" s="32"/>
      <c r="EI48" s="32"/>
      <c r="EJ48" s="32"/>
      <c r="EK48" s="32"/>
      <c r="EL48" s="32"/>
      <c r="EM48" s="32"/>
      <c r="EN48" s="32"/>
      <c r="EO48" s="32"/>
      <c r="EP48" s="32"/>
      <c r="EQ48" s="32"/>
      <c r="ER48" s="32"/>
      <c r="ES48" s="32"/>
      <c r="ET48" s="32"/>
      <c r="EU48" s="32"/>
      <c r="EV48" s="32"/>
      <c r="EW48" s="32"/>
      <c r="EX48" s="32"/>
      <c r="EY48" s="32"/>
      <c r="EZ48" s="32"/>
      <c r="FA48" s="32"/>
      <c r="FB48" s="32"/>
      <c r="FC48" s="32"/>
      <c r="FD48" s="32"/>
      <c r="FE48" s="32"/>
      <c r="FF48" s="32"/>
      <c r="FG48" s="32"/>
      <c r="FH48" s="32"/>
      <c r="FI48" s="32"/>
      <c r="FJ48" s="32"/>
      <c r="FK48" s="32"/>
      <c r="FL48" s="32"/>
      <c r="FM48" s="32"/>
      <c r="FN48" s="32"/>
      <c r="FO48" s="32"/>
      <c r="FP48" s="32"/>
      <c r="FQ48" s="32"/>
      <c r="FR48" s="32"/>
      <c r="FS48" s="32"/>
      <c r="FT48" s="32"/>
      <c r="FU48" s="32"/>
      <c r="FV48" s="32"/>
      <c r="FW48" s="32"/>
      <c r="FX48" s="32"/>
      <c r="FY48" s="32"/>
      <c r="FZ48" s="32"/>
      <c r="GA48" s="32"/>
      <c r="GB48" s="32"/>
      <c r="GC48" s="32"/>
      <c r="GD48" s="32"/>
      <c r="GE48" s="32"/>
      <c r="GF48" s="32"/>
      <c r="GG48" s="32"/>
      <c r="GH48" s="32"/>
    </row>
    <row r="49" spans="1:190" ht="15" thickBot="1" x14ac:dyDescent="0.4"/>
    <row r="50" spans="1:190" s="109" customFormat="1" ht="59" customHeight="1" thickBot="1" x14ac:dyDescent="0.4">
      <c r="A50" s="32"/>
      <c r="B50" s="256" t="s">
        <v>242</v>
      </c>
      <c r="C50" s="257"/>
      <c r="D50" s="257"/>
      <c r="E50" s="243" t="s">
        <v>44</v>
      </c>
      <c r="F50" s="243"/>
      <c r="G50" s="94" t="s">
        <v>312</v>
      </c>
      <c r="H50" s="94" t="s">
        <v>253</v>
      </c>
      <c r="I50" s="95" t="s">
        <v>251</v>
      </c>
      <c r="J50" s="243" t="s">
        <v>250</v>
      </c>
      <c r="K50" s="243"/>
      <c r="L50" s="71" t="s">
        <v>3</v>
      </c>
      <c r="M50" s="7"/>
      <c r="N50" s="254" t="s">
        <v>45</v>
      </c>
      <c r="O50" s="255"/>
      <c r="Q50" s="32"/>
      <c r="R50" s="32"/>
      <c r="S50" s="32"/>
      <c r="T50" s="32"/>
      <c r="U50" s="32"/>
      <c r="V50" s="32"/>
      <c r="W50" s="32"/>
      <c r="X50" s="32"/>
      <c r="Y50" s="32"/>
      <c r="Z50" s="32"/>
      <c r="AA50" s="32"/>
      <c r="AB50" s="32"/>
      <c r="AC50" s="32"/>
      <c r="AD50" s="32"/>
      <c r="AE50" s="32"/>
      <c r="AF50" s="32"/>
      <c r="AG50" s="32"/>
      <c r="AH50" s="32"/>
      <c r="AI50" s="32"/>
      <c r="AJ50" s="32"/>
      <c r="AK50" s="32"/>
      <c r="AL50" s="32"/>
      <c r="AM50" s="32"/>
      <c r="AN50" s="32"/>
      <c r="AO50" s="32"/>
      <c r="AP50" s="32"/>
      <c r="AQ50" s="32"/>
      <c r="AR50" s="32"/>
      <c r="AS50" s="32"/>
      <c r="AT50" s="32"/>
      <c r="AU50" s="32"/>
      <c r="AV50" s="32"/>
      <c r="AW50" s="32"/>
      <c r="AX50" s="32"/>
      <c r="AY50" s="32"/>
      <c r="AZ50" s="32"/>
      <c r="BA50" s="32"/>
      <c r="BB50" s="32"/>
      <c r="BC50" s="32"/>
      <c r="BD50" s="32"/>
      <c r="BE50" s="32"/>
      <c r="BF50" s="32"/>
      <c r="BG50" s="32"/>
      <c r="BH50" s="32"/>
      <c r="BI50" s="32"/>
      <c r="BJ50" s="32"/>
      <c r="BK50" s="32"/>
      <c r="BL50" s="32"/>
      <c r="BM50" s="32"/>
      <c r="BN50" s="32"/>
      <c r="BO50" s="32"/>
      <c r="BP50" s="32"/>
      <c r="BQ50" s="32"/>
      <c r="BR50" s="32"/>
      <c r="BS50" s="32"/>
      <c r="BT50" s="32"/>
      <c r="BU50" s="32"/>
      <c r="BV50" s="32"/>
      <c r="BW50" s="32"/>
      <c r="BX50" s="32"/>
      <c r="BY50" s="32"/>
      <c r="BZ50" s="32"/>
      <c r="CA50" s="32"/>
      <c r="CB50" s="32"/>
      <c r="CC50" s="32"/>
      <c r="CD50" s="32"/>
      <c r="CE50" s="32"/>
      <c r="CF50" s="32"/>
      <c r="CG50" s="32"/>
      <c r="CH50" s="32"/>
      <c r="CI50" s="32"/>
      <c r="CJ50" s="32"/>
      <c r="CK50" s="32"/>
      <c r="CL50" s="32"/>
      <c r="CM50" s="32"/>
      <c r="CN50" s="32"/>
      <c r="CO50" s="32"/>
      <c r="CP50" s="32"/>
      <c r="CQ50" s="32"/>
      <c r="CR50" s="32"/>
      <c r="CS50" s="32"/>
      <c r="CT50" s="32"/>
      <c r="CU50" s="32"/>
      <c r="CV50" s="32"/>
      <c r="CW50" s="32"/>
      <c r="CX50" s="32"/>
      <c r="CY50" s="32"/>
      <c r="CZ50" s="32"/>
      <c r="DA50" s="32"/>
      <c r="DB50" s="32"/>
      <c r="DC50" s="32"/>
      <c r="DD50" s="32"/>
      <c r="DE50" s="32"/>
      <c r="DF50" s="32"/>
      <c r="DG50" s="32"/>
      <c r="DH50" s="32"/>
      <c r="DI50" s="32"/>
      <c r="DJ50" s="32"/>
      <c r="DK50" s="32"/>
      <c r="DL50" s="32"/>
      <c r="DM50" s="32"/>
      <c r="DN50" s="32"/>
      <c r="DO50" s="32"/>
      <c r="DP50" s="32"/>
      <c r="DQ50" s="32"/>
      <c r="DR50" s="32"/>
      <c r="DS50" s="32"/>
      <c r="DT50" s="32"/>
      <c r="DU50" s="32"/>
      <c r="DV50" s="32"/>
      <c r="DW50" s="32"/>
      <c r="DX50" s="32"/>
      <c r="DY50" s="32"/>
      <c r="DZ50" s="32"/>
      <c r="EA50" s="32"/>
      <c r="EB50" s="32"/>
      <c r="EC50" s="32"/>
      <c r="ED50" s="32"/>
      <c r="EE50" s="32"/>
      <c r="EF50" s="32"/>
      <c r="EG50" s="32"/>
      <c r="EH50" s="32"/>
      <c r="EI50" s="32"/>
      <c r="EJ50" s="32"/>
      <c r="EK50" s="32"/>
      <c r="EL50" s="32"/>
      <c r="EM50" s="32"/>
      <c r="EN50" s="32"/>
      <c r="EO50" s="32"/>
      <c r="EP50" s="32"/>
      <c r="EQ50" s="32"/>
      <c r="ER50" s="32"/>
      <c r="ES50" s="32"/>
      <c r="ET50" s="32"/>
      <c r="EU50" s="32"/>
      <c r="EV50" s="32"/>
      <c r="EW50" s="32"/>
      <c r="EX50" s="32"/>
      <c r="EY50" s="32"/>
      <c r="EZ50" s="32"/>
      <c r="FA50" s="32"/>
      <c r="FB50" s="32"/>
      <c r="FC50" s="32"/>
      <c r="FD50" s="32"/>
      <c r="FE50" s="32"/>
      <c r="FF50" s="32"/>
      <c r="FG50" s="32"/>
      <c r="FH50" s="32"/>
      <c r="FI50" s="32"/>
      <c r="FJ50" s="32"/>
      <c r="FK50" s="32"/>
      <c r="FL50" s="32"/>
      <c r="FM50" s="32"/>
      <c r="FN50" s="32"/>
      <c r="FO50" s="32"/>
      <c r="FP50" s="32"/>
      <c r="FQ50" s="32"/>
      <c r="FR50" s="32"/>
      <c r="FS50" s="32"/>
      <c r="FT50" s="32"/>
      <c r="FU50" s="32"/>
      <c r="FV50" s="32"/>
      <c r="FW50" s="32"/>
      <c r="FX50" s="32"/>
      <c r="FY50" s="32"/>
      <c r="FZ50" s="32"/>
      <c r="GA50" s="32"/>
      <c r="GB50" s="32"/>
      <c r="GC50" s="32"/>
      <c r="GD50" s="32"/>
      <c r="GE50" s="32"/>
      <c r="GF50" s="32"/>
      <c r="GG50" s="32"/>
      <c r="GH50" s="32"/>
    </row>
    <row r="51" spans="1:190" s="109" customFormat="1" ht="21" hidden="1" customHeight="1" thickBot="1" x14ac:dyDescent="0.4">
      <c r="A51" s="32"/>
      <c r="B51" s="258"/>
      <c r="C51" s="259"/>
      <c r="D51" s="259"/>
      <c r="E51" s="34"/>
      <c r="F51" s="34"/>
      <c r="G51" s="34"/>
      <c r="H51" s="268" t="s">
        <v>274</v>
      </c>
      <c r="I51" s="241" t="s">
        <v>256</v>
      </c>
      <c r="J51" s="100"/>
      <c r="K51" s="42"/>
      <c r="L51" s="269" t="s">
        <v>252</v>
      </c>
      <c r="M51" s="7"/>
      <c r="N51" s="262">
        <v>244021</v>
      </c>
      <c r="O51" s="263"/>
      <c r="Q51" s="32"/>
      <c r="R51" s="32"/>
      <c r="S51" s="32"/>
      <c r="T51" s="32"/>
      <c r="U51" s="32"/>
      <c r="V51" s="32"/>
      <c r="W51" s="32"/>
      <c r="X51" s="32"/>
      <c r="Y51" s="32"/>
      <c r="Z51" s="32"/>
      <c r="AA51" s="32"/>
      <c r="AB51" s="32"/>
      <c r="AC51" s="32"/>
      <c r="AD51" s="32"/>
      <c r="AE51" s="32"/>
      <c r="AF51" s="32"/>
      <c r="AG51" s="32"/>
      <c r="AH51" s="32"/>
      <c r="AI51" s="32"/>
      <c r="AJ51" s="32"/>
      <c r="AK51" s="32"/>
      <c r="AL51" s="32"/>
      <c r="AM51" s="32"/>
      <c r="AN51" s="32"/>
      <c r="AO51" s="32"/>
      <c r="AP51" s="32"/>
      <c r="AQ51" s="32"/>
      <c r="AR51" s="32"/>
      <c r="AS51" s="32"/>
      <c r="AT51" s="32"/>
      <c r="AU51" s="32"/>
      <c r="AV51" s="32"/>
      <c r="AW51" s="32"/>
      <c r="AX51" s="32"/>
      <c r="AY51" s="32"/>
      <c r="AZ51" s="32"/>
      <c r="BA51" s="32"/>
      <c r="BB51" s="32"/>
      <c r="BC51" s="32"/>
      <c r="BD51" s="32"/>
      <c r="BE51" s="32"/>
      <c r="BF51" s="32"/>
      <c r="BG51" s="32"/>
      <c r="BH51" s="32"/>
      <c r="BI51" s="32"/>
      <c r="BJ51" s="32"/>
      <c r="BK51" s="32"/>
      <c r="BL51" s="32"/>
      <c r="BM51" s="32"/>
      <c r="BN51" s="32"/>
      <c r="BO51" s="32"/>
      <c r="BP51" s="32"/>
      <c r="BQ51" s="32"/>
      <c r="BR51" s="32"/>
      <c r="BS51" s="32"/>
      <c r="BT51" s="32"/>
      <c r="BU51" s="32"/>
      <c r="BV51" s="32"/>
      <c r="BW51" s="32"/>
      <c r="BX51" s="32"/>
      <c r="BY51" s="32"/>
      <c r="BZ51" s="32"/>
      <c r="CA51" s="32"/>
      <c r="CB51" s="32"/>
      <c r="CC51" s="32"/>
      <c r="CD51" s="32"/>
      <c r="CE51" s="32"/>
      <c r="CF51" s="32"/>
      <c r="CG51" s="32"/>
      <c r="CH51" s="32"/>
      <c r="CI51" s="32"/>
      <c r="CJ51" s="32"/>
      <c r="CK51" s="32"/>
      <c r="CL51" s="32"/>
      <c r="CM51" s="32"/>
      <c r="CN51" s="32"/>
      <c r="CO51" s="32"/>
      <c r="CP51" s="32"/>
      <c r="CQ51" s="32"/>
      <c r="CR51" s="32"/>
      <c r="CS51" s="32"/>
      <c r="CT51" s="32"/>
      <c r="CU51" s="32"/>
      <c r="CV51" s="32"/>
      <c r="CW51" s="32"/>
      <c r="CX51" s="32"/>
      <c r="CY51" s="32"/>
      <c r="CZ51" s="32"/>
      <c r="DA51" s="32"/>
      <c r="DB51" s="32"/>
      <c r="DC51" s="32"/>
      <c r="DD51" s="32"/>
      <c r="DE51" s="32"/>
      <c r="DF51" s="32"/>
      <c r="DG51" s="32"/>
      <c r="DH51" s="32"/>
      <c r="DI51" s="32"/>
      <c r="DJ51" s="32"/>
      <c r="DK51" s="32"/>
      <c r="DL51" s="32"/>
      <c r="DM51" s="32"/>
      <c r="DN51" s="32"/>
      <c r="DO51" s="32"/>
      <c r="DP51" s="32"/>
      <c r="DQ51" s="32"/>
      <c r="DR51" s="32"/>
      <c r="DS51" s="32"/>
      <c r="DT51" s="32"/>
      <c r="DU51" s="32"/>
      <c r="DV51" s="32"/>
      <c r="DW51" s="32"/>
      <c r="DX51" s="32"/>
      <c r="DY51" s="32"/>
      <c r="DZ51" s="32"/>
      <c r="EA51" s="32"/>
      <c r="EB51" s="32"/>
      <c r="EC51" s="32"/>
      <c r="ED51" s="32"/>
      <c r="EE51" s="32"/>
      <c r="EF51" s="32"/>
      <c r="EG51" s="32"/>
      <c r="EH51" s="32"/>
      <c r="EI51" s="32"/>
      <c r="EJ51" s="32"/>
      <c r="EK51" s="32"/>
      <c r="EL51" s="32"/>
      <c r="EM51" s="32"/>
      <c r="EN51" s="32"/>
      <c r="EO51" s="32"/>
      <c r="EP51" s="32"/>
      <c r="EQ51" s="32"/>
      <c r="ER51" s="32"/>
      <c r="ES51" s="32"/>
      <c r="ET51" s="32"/>
      <c r="EU51" s="32"/>
      <c r="EV51" s="32"/>
      <c r="EW51" s="32"/>
      <c r="EX51" s="32"/>
      <c r="EY51" s="32"/>
      <c r="EZ51" s="32"/>
      <c r="FA51" s="32"/>
      <c r="FB51" s="32"/>
      <c r="FC51" s="32"/>
      <c r="FD51" s="32"/>
      <c r="FE51" s="32"/>
      <c r="FF51" s="32"/>
      <c r="FG51" s="32"/>
      <c r="FH51" s="32"/>
      <c r="FI51" s="32"/>
      <c r="FJ51" s="32"/>
      <c r="FK51" s="32"/>
      <c r="FL51" s="32"/>
      <c r="FM51" s="32"/>
      <c r="FN51" s="32"/>
      <c r="FO51" s="32"/>
      <c r="FP51" s="32"/>
      <c r="FQ51" s="32"/>
      <c r="FR51" s="32"/>
      <c r="FS51" s="32"/>
      <c r="FT51" s="32"/>
      <c r="FU51" s="32"/>
      <c r="FV51" s="32"/>
      <c r="FW51" s="32"/>
      <c r="FX51" s="32"/>
      <c r="FY51" s="32"/>
      <c r="FZ51" s="32"/>
      <c r="GA51" s="32"/>
      <c r="GB51" s="32"/>
      <c r="GC51" s="32"/>
      <c r="GD51" s="32"/>
      <c r="GE51" s="32"/>
      <c r="GF51" s="32"/>
      <c r="GG51" s="32"/>
      <c r="GH51" s="32"/>
    </row>
    <row r="52" spans="1:190" s="109" customFormat="1" ht="18" hidden="1" customHeight="1" thickTop="1" x14ac:dyDescent="0.35">
      <c r="A52" s="32"/>
      <c r="B52" s="258"/>
      <c r="C52" s="259"/>
      <c r="D52" s="259"/>
      <c r="E52" s="34"/>
      <c r="F52" s="34"/>
      <c r="G52" s="34"/>
      <c r="H52" s="268"/>
      <c r="I52" s="241"/>
      <c r="J52" s="100"/>
      <c r="K52" s="42"/>
      <c r="L52" s="269"/>
      <c r="M52" s="7"/>
      <c r="N52" s="264"/>
      <c r="O52" s="265"/>
      <c r="Q52" s="32"/>
      <c r="R52" s="32"/>
      <c r="S52" s="32"/>
      <c r="T52" s="32"/>
      <c r="U52" s="32"/>
      <c r="V52" s="32"/>
      <c r="W52" s="32"/>
      <c r="X52" s="32"/>
      <c r="Y52" s="32"/>
      <c r="Z52" s="32"/>
      <c r="AA52" s="32"/>
      <c r="AB52" s="32"/>
      <c r="AC52" s="32"/>
      <c r="AD52" s="32"/>
      <c r="AE52" s="32"/>
      <c r="AF52" s="32"/>
      <c r="AG52" s="32"/>
      <c r="AH52" s="32"/>
      <c r="AI52" s="32"/>
      <c r="AJ52" s="32"/>
      <c r="AK52" s="32"/>
      <c r="AL52" s="32"/>
      <c r="AM52" s="32"/>
      <c r="AN52" s="32"/>
      <c r="AO52" s="32"/>
      <c r="AP52" s="32"/>
      <c r="AQ52" s="32"/>
      <c r="AR52" s="32"/>
      <c r="AS52" s="32"/>
      <c r="AT52" s="32"/>
      <c r="AU52" s="32"/>
      <c r="AV52" s="32"/>
      <c r="AW52" s="32"/>
      <c r="AX52" s="32"/>
      <c r="AY52" s="32"/>
      <c r="AZ52" s="32"/>
      <c r="BA52" s="32"/>
      <c r="BB52" s="32"/>
      <c r="BC52" s="32"/>
      <c r="BD52" s="32"/>
      <c r="BE52" s="32"/>
      <c r="BF52" s="32"/>
      <c r="BG52" s="32"/>
      <c r="BH52" s="32"/>
      <c r="BI52" s="32"/>
      <c r="BJ52" s="32"/>
      <c r="BK52" s="32"/>
      <c r="BL52" s="32"/>
      <c r="BM52" s="32"/>
      <c r="BN52" s="32"/>
      <c r="BO52" s="32"/>
      <c r="BP52" s="32"/>
      <c r="BQ52" s="32"/>
      <c r="BR52" s="32"/>
      <c r="BS52" s="32"/>
      <c r="BT52" s="32"/>
      <c r="BU52" s="32"/>
      <c r="BV52" s="32"/>
      <c r="BW52" s="32"/>
      <c r="BX52" s="32"/>
      <c r="BY52" s="32"/>
      <c r="BZ52" s="32"/>
      <c r="CA52" s="32"/>
      <c r="CB52" s="32"/>
      <c r="CC52" s="32"/>
      <c r="CD52" s="32"/>
      <c r="CE52" s="32"/>
      <c r="CF52" s="32"/>
      <c r="CG52" s="32"/>
      <c r="CH52" s="32"/>
      <c r="CI52" s="32"/>
      <c r="CJ52" s="32"/>
      <c r="CK52" s="32"/>
      <c r="CL52" s="32"/>
      <c r="CM52" s="32"/>
      <c r="CN52" s="32"/>
      <c r="CO52" s="32"/>
      <c r="CP52" s="32"/>
      <c r="CQ52" s="32"/>
      <c r="CR52" s="32"/>
      <c r="CS52" s="32"/>
      <c r="CT52" s="32"/>
      <c r="CU52" s="32"/>
      <c r="CV52" s="32"/>
      <c r="CW52" s="32"/>
      <c r="CX52" s="32"/>
      <c r="CY52" s="32"/>
      <c r="CZ52" s="32"/>
      <c r="DA52" s="32"/>
      <c r="DB52" s="32"/>
      <c r="DC52" s="32"/>
      <c r="DD52" s="32"/>
      <c r="DE52" s="32"/>
      <c r="DF52" s="32"/>
      <c r="DG52" s="32"/>
      <c r="DH52" s="32"/>
      <c r="DI52" s="32"/>
      <c r="DJ52" s="32"/>
      <c r="DK52" s="32"/>
      <c r="DL52" s="32"/>
      <c r="DM52" s="32"/>
      <c r="DN52" s="32"/>
      <c r="DO52" s="32"/>
      <c r="DP52" s="32"/>
      <c r="DQ52" s="32"/>
      <c r="DR52" s="32"/>
      <c r="DS52" s="32"/>
      <c r="DT52" s="32"/>
      <c r="DU52" s="32"/>
      <c r="DV52" s="32"/>
      <c r="DW52" s="32"/>
      <c r="DX52" s="32"/>
      <c r="DY52" s="32"/>
      <c r="DZ52" s="32"/>
      <c r="EA52" s="32"/>
      <c r="EB52" s="32"/>
      <c r="EC52" s="32"/>
      <c r="ED52" s="32"/>
      <c r="EE52" s="32"/>
      <c r="EF52" s="32"/>
      <c r="EG52" s="32"/>
      <c r="EH52" s="32"/>
      <c r="EI52" s="32"/>
      <c r="EJ52" s="32"/>
      <c r="EK52" s="32"/>
      <c r="EL52" s="32"/>
      <c r="EM52" s="32"/>
      <c r="EN52" s="32"/>
      <c r="EO52" s="32"/>
      <c r="EP52" s="32"/>
      <c r="EQ52" s="32"/>
      <c r="ER52" s="32"/>
      <c r="ES52" s="32"/>
      <c r="ET52" s="32"/>
      <c r="EU52" s="32"/>
      <c r="EV52" s="32"/>
      <c r="EW52" s="32"/>
      <c r="EX52" s="32"/>
      <c r="EY52" s="32"/>
      <c r="EZ52" s="32"/>
      <c r="FA52" s="32"/>
      <c r="FB52" s="32"/>
      <c r="FC52" s="32"/>
      <c r="FD52" s="32"/>
      <c r="FE52" s="32"/>
      <c r="FF52" s="32"/>
      <c r="FG52" s="32"/>
      <c r="FH52" s="32"/>
      <c r="FI52" s="32"/>
      <c r="FJ52" s="32"/>
      <c r="FK52" s="32"/>
      <c r="FL52" s="32"/>
      <c r="FM52" s="32"/>
      <c r="FN52" s="32"/>
      <c r="FO52" s="32"/>
      <c r="FP52" s="32"/>
      <c r="FQ52" s="32"/>
      <c r="FR52" s="32"/>
      <c r="FS52" s="32"/>
      <c r="FT52" s="32"/>
      <c r="FU52" s="32"/>
      <c r="FV52" s="32"/>
      <c r="FW52" s="32"/>
      <c r="FX52" s="32"/>
      <c r="FY52" s="32"/>
      <c r="FZ52" s="32"/>
      <c r="GA52" s="32"/>
      <c r="GB52" s="32"/>
      <c r="GC52" s="32"/>
      <c r="GD52" s="32"/>
      <c r="GE52" s="32"/>
      <c r="GF52" s="32"/>
      <c r="GG52" s="32"/>
      <c r="GH52" s="32"/>
    </row>
    <row r="53" spans="1:190" s="109" customFormat="1" ht="18" customHeight="1" x14ac:dyDescent="0.35">
      <c r="A53" s="32"/>
      <c r="B53" s="258"/>
      <c r="C53" s="259"/>
      <c r="D53" s="259"/>
      <c r="E53" s="241" t="s">
        <v>332</v>
      </c>
      <c r="F53" s="241"/>
      <c r="G53" s="241" t="s">
        <v>311</v>
      </c>
      <c r="H53" s="268"/>
      <c r="I53" s="241"/>
      <c r="J53" s="241" t="s">
        <v>255</v>
      </c>
      <c r="K53" s="241"/>
      <c r="L53" s="269"/>
      <c r="M53" s="7"/>
      <c r="N53" s="264"/>
      <c r="O53" s="265"/>
      <c r="Q53" s="32"/>
      <c r="R53" s="32"/>
      <c r="S53" s="32"/>
      <c r="T53" s="32"/>
      <c r="U53" s="32"/>
      <c r="V53" s="32"/>
      <c r="W53" s="32"/>
      <c r="X53" s="32"/>
      <c r="Y53" s="32"/>
      <c r="Z53" s="32"/>
      <c r="AA53" s="32"/>
      <c r="AB53" s="32"/>
      <c r="AC53" s="32"/>
      <c r="AD53" s="32"/>
      <c r="AE53" s="32"/>
      <c r="AF53" s="32"/>
      <c r="AG53" s="32"/>
      <c r="AH53" s="32"/>
      <c r="AI53" s="32"/>
      <c r="AJ53" s="32"/>
      <c r="AK53" s="32"/>
      <c r="AL53" s="32"/>
      <c r="AM53" s="32"/>
      <c r="AN53" s="32"/>
      <c r="AO53" s="32"/>
      <c r="AP53" s="32"/>
      <c r="AQ53" s="32"/>
      <c r="AR53" s="32"/>
      <c r="AS53" s="32"/>
      <c r="AT53" s="32"/>
      <c r="AU53" s="32"/>
      <c r="AV53" s="32"/>
      <c r="AW53" s="32"/>
      <c r="AX53" s="32"/>
      <c r="AY53" s="32"/>
      <c r="AZ53" s="32"/>
      <c r="BA53" s="32"/>
      <c r="BB53" s="32"/>
      <c r="BC53" s="32"/>
      <c r="BD53" s="32"/>
      <c r="BE53" s="32"/>
      <c r="BF53" s="32"/>
      <c r="BG53" s="32"/>
      <c r="BH53" s="32"/>
      <c r="BI53" s="32"/>
      <c r="BJ53" s="32"/>
      <c r="BK53" s="32"/>
      <c r="BL53" s="32"/>
      <c r="BM53" s="32"/>
      <c r="BN53" s="32"/>
      <c r="BO53" s="32"/>
      <c r="BP53" s="32"/>
      <c r="BQ53" s="32"/>
      <c r="BR53" s="32"/>
      <c r="BS53" s="32"/>
      <c r="BT53" s="32"/>
      <c r="BU53" s="32"/>
      <c r="BV53" s="32"/>
      <c r="BW53" s="32"/>
      <c r="BX53" s="32"/>
      <c r="BY53" s="32"/>
      <c r="BZ53" s="32"/>
      <c r="CA53" s="32"/>
      <c r="CB53" s="32"/>
      <c r="CC53" s="32"/>
      <c r="CD53" s="32"/>
      <c r="CE53" s="32"/>
      <c r="CF53" s="32"/>
      <c r="CG53" s="32"/>
      <c r="CH53" s="32"/>
      <c r="CI53" s="32"/>
      <c r="CJ53" s="32"/>
      <c r="CK53" s="32"/>
      <c r="CL53" s="32"/>
      <c r="CM53" s="32"/>
      <c r="CN53" s="32"/>
      <c r="CO53" s="32"/>
      <c r="CP53" s="32"/>
      <c r="CQ53" s="32"/>
      <c r="CR53" s="32"/>
      <c r="CS53" s="32"/>
      <c r="CT53" s="32"/>
      <c r="CU53" s="32"/>
      <c r="CV53" s="32"/>
      <c r="CW53" s="32"/>
      <c r="CX53" s="32"/>
      <c r="CY53" s="32"/>
      <c r="CZ53" s="32"/>
      <c r="DA53" s="32"/>
      <c r="DB53" s="32"/>
      <c r="DC53" s="32"/>
      <c r="DD53" s="32"/>
      <c r="DE53" s="32"/>
      <c r="DF53" s="32"/>
      <c r="DG53" s="32"/>
      <c r="DH53" s="32"/>
      <c r="DI53" s="32"/>
      <c r="DJ53" s="32"/>
      <c r="DK53" s="32"/>
      <c r="DL53" s="32"/>
      <c r="DM53" s="32"/>
      <c r="DN53" s="32"/>
      <c r="DO53" s="32"/>
      <c r="DP53" s="32"/>
      <c r="DQ53" s="32"/>
      <c r="DR53" s="32"/>
      <c r="DS53" s="32"/>
      <c r="DT53" s="32"/>
      <c r="DU53" s="32"/>
      <c r="DV53" s="32"/>
      <c r="DW53" s="32"/>
      <c r="DX53" s="32"/>
      <c r="DY53" s="32"/>
      <c r="DZ53" s="32"/>
      <c r="EA53" s="32"/>
      <c r="EB53" s="32"/>
      <c r="EC53" s="32"/>
      <c r="ED53" s="32"/>
      <c r="EE53" s="32"/>
      <c r="EF53" s="32"/>
      <c r="EG53" s="32"/>
      <c r="EH53" s="32"/>
      <c r="EI53" s="32"/>
      <c r="EJ53" s="32"/>
      <c r="EK53" s="32"/>
      <c r="EL53" s="32"/>
      <c r="EM53" s="32"/>
      <c r="EN53" s="32"/>
      <c r="EO53" s="32"/>
      <c r="EP53" s="32"/>
      <c r="EQ53" s="32"/>
      <c r="ER53" s="32"/>
      <c r="ES53" s="32"/>
      <c r="ET53" s="32"/>
      <c r="EU53" s="32"/>
      <c r="EV53" s="32"/>
      <c r="EW53" s="32"/>
      <c r="EX53" s="32"/>
      <c r="EY53" s="32"/>
      <c r="EZ53" s="32"/>
      <c r="FA53" s="32"/>
      <c r="FB53" s="32"/>
      <c r="FC53" s="32"/>
      <c r="FD53" s="32"/>
      <c r="FE53" s="32"/>
      <c r="FF53" s="32"/>
      <c r="FG53" s="32"/>
      <c r="FH53" s="32"/>
      <c r="FI53" s="32"/>
      <c r="FJ53" s="32"/>
      <c r="FK53" s="32"/>
      <c r="FL53" s="32"/>
      <c r="FM53" s="32"/>
      <c r="FN53" s="32"/>
      <c r="FO53" s="32"/>
      <c r="FP53" s="32"/>
      <c r="FQ53" s="32"/>
      <c r="FR53" s="32"/>
      <c r="FS53" s="32"/>
      <c r="FT53" s="32"/>
      <c r="FU53" s="32"/>
      <c r="FV53" s="32"/>
      <c r="FW53" s="32"/>
      <c r="FX53" s="32"/>
      <c r="FY53" s="32"/>
      <c r="FZ53" s="32"/>
      <c r="GA53" s="32"/>
      <c r="GB53" s="32"/>
      <c r="GC53" s="32"/>
      <c r="GD53" s="32"/>
      <c r="GE53" s="32"/>
      <c r="GF53" s="32"/>
      <c r="GG53" s="32"/>
      <c r="GH53" s="32"/>
    </row>
    <row r="54" spans="1:190" s="109" customFormat="1" ht="16.399999999999999" customHeight="1" x14ac:dyDescent="0.35">
      <c r="A54" s="32"/>
      <c r="B54" s="258"/>
      <c r="C54" s="259"/>
      <c r="D54" s="259"/>
      <c r="E54" s="241"/>
      <c r="F54" s="241"/>
      <c r="G54" s="241"/>
      <c r="H54" s="268"/>
      <c r="I54" s="241"/>
      <c r="J54" s="241"/>
      <c r="K54" s="241"/>
      <c r="L54" s="269"/>
      <c r="M54" s="7"/>
      <c r="N54" s="264"/>
      <c r="O54" s="265"/>
      <c r="Q54" s="32"/>
      <c r="R54" s="32"/>
      <c r="S54" s="32"/>
      <c r="T54" s="32"/>
      <c r="U54" s="32"/>
      <c r="V54" s="32"/>
      <c r="W54" s="32"/>
      <c r="X54" s="32"/>
      <c r="Y54" s="32"/>
      <c r="Z54" s="32"/>
      <c r="AA54" s="32"/>
      <c r="AB54" s="32"/>
      <c r="AC54" s="32"/>
      <c r="AD54" s="32"/>
      <c r="AE54" s="32"/>
      <c r="AF54" s="32"/>
      <c r="AG54" s="32"/>
      <c r="AH54" s="32"/>
      <c r="AI54" s="32"/>
      <c r="AJ54" s="32"/>
      <c r="AK54" s="32"/>
      <c r="AL54" s="32"/>
      <c r="AM54" s="32"/>
      <c r="AN54" s="32"/>
      <c r="AO54" s="32"/>
      <c r="AP54" s="32"/>
      <c r="AQ54" s="32"/>
      <c r="AR54" s="32"/>
      <c r="AS54" s="32"/>
      <c r="AT54" s="32"/>
      <c r="AU54" s="32"/>
      <c r="AV54" s="32"/>
      <c r="AW54" s="32"/>
      <c r="AX54" s="32"/>
      <c r="AY54" s="32"/>
      <c r="AZ54" s="32"/>
      <c r="BA54" s="32"/>
      <c r="BB54" s="32"/>
      <c r="BC54" s="32"/>
      <c r="BD54" s="32"/>
      <c r="BE54" s="32"/>
      <c r="BF54" s="32"/>
      <c r="BG54" s="32"/>
      <c r="BH54" s="32"/>
      <c r="BI54" s="32"/>
      <c r="BJ54" s="32"/>
      <c r="BK54" s="32"/>
      <c r="BL54" s="32"/>
      <c r="BM54" s="32"/>
      <c r="BN54" s="32"/>
      <c r="BO54" s="32"/>
      <c r="BP54" s="32"/>
      <c r="BQ54" s="32"/>
      <c r="BR54" s="32"/>
      <c r="BS54" s="32"/>
      <c r="BT54" s="32"/>
      <c r="BU54" s="32"/>
      <c r="BV54" s="32"/>
      <c r="BW54" s="32"/>
      <c r="BX54" s="32"/>
      <c r="BY54" s="32"/>
      <c r="BZ54" s="32"/>
      <c r="CA54" s="32"/>
      <c r="CB54" s="32"/>
      <c r="CC54" s="32"/>
      <c r="CD54" s="32"/>
      <c r="CE54" s="32"/>
      <c r="CF54" s="32"/>
      <c r="CG54" s="32"/>
      <c r="CH54" s="32"/>
      <c r="CI54" s="32"/>
      <c r="CJ54" s="32"/>
      <c r="CK54" s="32"/>
      <c r="CL54" s="32"/>
      <c r="CM54" s="32"/>
      <c r="CN54" s="32"/>
      <c r="CO54" s="32"/>
      <c r="CP54" s="32"/>
      <c r="CQ54" s="32"/>
      <c r="CR54" s="32"/>
      <c r="CS54" s="32"/>
      <c r="CT54" s="32"/>
      <c r="CU54" s="32"/>
      <c r="CV54" s="32"/>
      <c r="CW54" s="32"/>
      <c r="CX54" s="32"/>
      <c r="CY54" s="32"/>
      <c r="CZ54" s="32"/>
      <c r="DA54" s="32"/>
      <c r="DB54" s="32"/>
      <c r="DC54" s="32"/>
      <c r="DD54" s="32"/>
      <c r="DE54" s="32"/>
      <c r="DF54" s="32"/>
      <c r="DG54" s="32"/>
      <c r="DH54" s="32"/>
      <c r="DI54" s="32"/>
      <c r="DJ54" s="32"/>
      <c r="DK54" s="32"/>
      <c r="DL54" s="32"/>
      <c r="DM54" s="32"/>
      <c r="DN54" s="32"/>
      <c r="DO54" s="32"/>
      <c r="DP54" s="32"/>
      <c r="DQ54" s="32"/>
      <c r="DR54" s="32"/>
      <c r="DS54" s="32"/>
      <c r="DT54" s="32"/>
      <c r="DU54" s="32"/>
      <c r="DV54" s="32"/>
      <c r="DW54" s="32"/>
      <c r="DX54" s="32"/>
      <c r="DY54" s="32"/>
      <c r="DZ54" s="32"/>
      <c r="EA54" s="32"/>
      <c r="EB54" s="32"/>
      <c r="EC54" s="32"/>
      <c r="ED54" s="32"/>
      <c r="EE54" s="32"/>
      <c r="EF54" s="32"/>
      <c r="EG54" s="32"/>
      <c r="EH54" s="32"/>
      <c r="EI54" s="32"/>
      <c r="EJ54" s="32"/>
      <c r="EK54" s="32"/>
      <c r="EL54" s="32"/>
      <c r="EM54" s="32"/>
      <c r="EN54" s="32"/>
      <c r="EO54" s="32"/>
      <c r="EP54" s="32"/>
      <c r="EQ54" s="32"/>
      <c r="ER54" s="32"/>
      <c r="ES54" s="32"/>
      <c r="ET54" s="32"/>
      <c r="EU54" s="32"/>
      <c r="EV54" s="32"/>
      <c r="EW54" s="32"/>
      <c r="EX54" s="32"/>
      <c r="EY54" s="32"/>
      <c r="EZ54" s="32"/>
      <c r="FA54" s="32"/>
      <c r="FB54" s="32"/>
      <c r="FC54" s="32"/>
      <c r="FD54" s="32"/>
      <c r="FE54" s="32"/>
      <c r="FF54" s="32"/>
      <c r="FG54" s="32"/>
      <c r="FH54" s="32"/>
      <c r="FI54" s="32"/>
      <c r="FJ54" s="32"/>
      <c r="FK54" s="32"/>
      <c r="FL54" s="32"/>
      <c r="FM54" s="32"/>
      <c r="FN54" s="32"/>
      <c r="FO54" s="32"/>
      <c r="FP54" s="32"/>
      <c r="FQ54" s="32"/>
      <c r="FR54" s="32"/>
      <c r="FS54" s="32"/>
      <c r="FT54" s="32"/>
      <c r="FU54" s="32"/>
      <c r="FV54" s="32"/>
      <c r="FW54" s="32"/>
      <c r="FX54" s="32"/>
      <c r="FY54" s="32"/>
      <c r="FZ54" s="32"/>
      <c r="GA54" s="32"/>
      <c r="GB54" s="32"/>
      <c r="GC54" s="32"/>
      <c r="GD54" s="32"/>
      <c r="GE54" s="32"/>
      <c r="GF54" s="32"/>
      <c r="GG54" s="32"/>
      <c r="GH54" s="32"/>
    </row>
    <row r="55" spans="1:190" s="109" customFormat="1" ht="16.399999999999999" customHeight="1" x14ac:dyDescent="0.35">
      <c r="A55" s="32"/>
      <c r="B55" s="260"/>
      <c r="C55" s="261"/>
      <c r="D55" s="261"/>
      <c r="E55" s="241"/>
      <c r="F55" s="241"/>
      <c r="G55" s="241"/>
      <c r="H55" s="268"/>
      <c r="I55" s="244"/>
      <c r="J55" s="244"/>
      <c r="K55" s="244"/>
      <c r="L55" s="270"/>
      <c r="M55" s="7"/>
      <c r="N55" s="266"/>
      <c r="O55" s="267"/>
      <c r="Q55" s="32"/>
      <c r="R55" s="32"/>
      <c r="S55" s="32"/>
      <c r="T55" s="32"/>
      <c r="U55" s="32"/>
      <c r="V55" s="32"/>
      <c r="W55" s="32"/>
      <c r="X55" s="32"/>
      <c r="Y55" s="32"/>
      <c r="Z55" s="32"/>
      <c r="AA55" s="32"/>
      <c r="AB55" s="32"/>
      <c r="AC55" s="32"/>
      <c r="AD55" s="32"/>
      <c r="AE55" s="32"/>
      <c r="AF55" s="32"/>
      <c r="AG55" s="32"/>
      <c r="AH55" s="32"/>
      <c r="AI55" s="32"/>
      <c r="AJ55" s="32"/>
      <c r="AK55" s="32"/>
      <c r="AL55" s="32"/>
      <c r="AM55" s="32"/>
      <c r="AN55" s="32"/>
      <c r="AO55" s="32"/>
      <c r="AP55" s="32"/>
      <c r="AQ55" s="32"/>
      <c r="AR55" s="32"/>
      <c r="AS55" s="32"/>
      <c r="AT55" s="32"/>
      <c r="AU55" s="32"/>
      <c r="AV55" s="32"/>
      <c r="AW55" s="32"/>
      <c r="AX55" s="32"/>
      <c r="AY55" s="32"/>
      <c r="AZ55" s="32"/>
      <c r="BA55" s="32"/>
      <c r="BB55" s="32"/>
      <c r="BC55" s="32"/>
      <c r="BD55" s="32"/>
      <c r="BE55" s="32"/>
      <c r="BF55" s="32"/>
      <c r="BG55" s="32"/>
      <c r="BH55" s="32"/>
      <c r="BI55" s="32"/>
      <c r="BJ55" s="32"/>
      <c r="BK55" s="32"/>
      <c r="BL55" s="32"/>
      <c r="BM55" s="32"/>
      <c r="BN55" s="32"/>
      <c r="BO55" s="32"/>
      <c r="BP55" s="32"/>
      <c r="BQ55" s="32"/>
      <c r="BR55" s="32"/>
      <c r="BS55" s="32"/>
      <c r="BT55" s="32"/>
      <c r="BU55" s="32"/>
      <c r="BV55" s="32"/>
      <c r="BW55" s="32"/>
      <c r="BX55" s="32"/>
      <c r="BY55" s="32"/>
      <c r="BZ55" s="32"/>
      <c r="CA55" s="32"/>
      <c r="CB55" s="32"/>
      <c r="CC55" s="32"/>
      <c r="CD55" s="32"/>
      <c r="CE55" s="32"/>
      <c r="CF55" s="32"/>
      <c r="CG55" s="32"/>
      <c r="CH55" s="32"/>
      <c r="CI55" s="32"/>
      <c r="CJ55" s="32"/>
      <c r="CK55" s="32"/>
      <c r="CL55" s="32"/>
      <c r="CM55" s="32"/>
      <c r="CN55" s="32"/>
      <c r="CO55" s="32"/>
      <c r="CP55" s="32"/>
      <c r="CQ55" s="32"/>
      <c r="CR55" s="32"/>
      <c r="CS55" s="32"/>
      <c r="CT55" s="32"/>
      <c r="CU55" s="32"/>
      <c r="CV55" s="32"/>
      <c r="CW55" s="32"/>
      <c r="CX55" s="32"/>
      <c r="CY55" s="32"/>
      <c r="CZ55" s="32"/>
      <c r="DA55" s="32"/>
      <c r="DB55" s="32"/>
      <c r="DC55" s="32"/>
      <c r="DD55" s="32"/>
      <c r="DE55" s="32"/>
      <c r="DF55" s="32"/>
      <c r="DG55" s="32"/>
      <c r="DH55" s="32"/>
      <c r="DI55" s="32"/>
      <c r="DJ55" s="32"/>
      <c r="DK55" s="32"/>
      <c r="DL55" s="32"/>
      <c r="DM55" s="32"/>
      <c r="DN55" s="32"/>
      <c r="DO55" s="32"/>
      <c r="DP55" s="32"/>
      <c r="DQ55" s="32"/>
      <c r="DR55" s="32"/>
      <c r="DS55" s="32"/>
      <c r="DT55" s="32"/>
      <c r="DU55" s="32"/>
      <c r="DV55" s="32"/>
      <c r="DW55" s="32"/>
      <c r="DX55" s="32"/>
      <c r="DY55" s="32"/>
      <c r="DZ55" s="32"/>
      <c r="EA55" s="32"/>
      <c r="EB55" s="32"/>
      <c r="EC55" s="32"/>
      <c r="ED55" s="32"/>
      <c r="EE55" s="32"/>
      <c r="EF55" s="32"/>
      <c r="EG55" s="32"/>
      <c r="EH55" s="32"/>
      <c r="EI55" s="32"/>
      <c r="EJ55" s="32"/>
      <c r="EK55" s="32"/>
      <c r="EL55" s="32"/>
      <c r="EM55" s="32"/>
      <c r="EN55" s="32"/>
      <c r="EO55" s="32"/>
      <c r="EP55" s="32"/>
      <c r="EQ55" s="32"/>
      <c r="ER55" s="32"/>
      <c r="ES55" s="32"/>
      <c r="ET55" s="32"/>
      <c r="EU55" s="32"/>
      <c r="EV55" s="32"/>
      <c r="EW55" s="32"/>
      <c r="EX55" s="32"/>
      <c r="EY55" s="32"/>
      <c r="EZ55" s="32"/>
      <c r="FA55" s="32"/>
      <c r="FB55" s="32"/>
      <c r="FC55" s="32"/>
      <c r="FD55" s="32"/>
      <c r="FE55" s="32"/>
      <c r="FF55" s="32"/>
      <c r="FG55" s="32"/>
      <c r="FH55" s="32"/>
      <c r="FI55" s="32"/>
      <c r="FJ55" s="32"/>
      <c r="FK55" s="32"/>
      <c r="FL55" s="32"/>
      <c r="FM55" s="32"/>
      <c r="FN55" s="32"/>
      <c r="FO55" s="32"/>
      <c r="FP55" s="32"/>
      <c r="FQ55" s="32"/>
      <c r="FR55" s="32"/>
      <c r="FS55" s="32"/>
      <c r="FT55" s="32"/>
      <c r="FU55" s="32"/>
      <c r="FV55" s="32"/>
      <c r="FW55" s="32"/>
      <c r="FX55" s="32"/>
      <c r="FY55" s="32"/>
      <c r="FZ55" s="32"/>
      <c r="GA55" s="32"/>
      <c r="GB55" s="32"/>
      <c r="GC55" s="32"/>
      <c r="GD55" s="32"/>
      <c r="GE55" s="32"/>
      <c r="GF55" s="32"/>
      <c r="GG55" s="32"/>
      <c r="GH55" s="32"/>
    </row>
    <row r="56" spans="1:190" s="109" customFormat="1" ht="23.5" customHeight="1" x14ac:dyDescent="0.35">
      <c r="A56" s="32"/>
      <c r="B56" s="35"/>
      <c r="C56" s="251"/>
      <c r="D56" s="251"/>
      <c r="E56" s="249"/>
      <c r="F56" s="250"/>
      <c r="G56" s="153"/>
      <c r="H56" s="154"/>
      <c r="I56" s="69" t="str">
        <f>IF(E56="","",'Podpůrná data'!$F$6)</f>
        <v/>
      </c>
      <c r="J56" s="242">
        <f>IFERROR(INT(ROUND(E56,8)*(VLOOKUP(INT(H56),'Podpůrná data'!$A$196:$C$240,2,FALSE))*(H56/(INT(H56)))),0)</f>
        <v>0</v>
      </c>
      <c r="K56" s="242"/>
      <c r="L56" s="93">
        <f>IF(I56="",0,I56*J56)</f>
        <v>0</v>
      </c>
      <c r="M56" s="16">
        <f>IF(L56&gt;0,IF(ISTEXT(C56)=TRUE,0,1),0)</f>
        <v>0</v>
      </c>
      <c r="N56" s="252">
        <f>IF(L56&gt;0,G56,0)</f>
        <v>0</v>
      </c>
      <c r="O56" s="253"/>
      <c r="Q56" s="32"/>
      <c r="R56" s="32"/>
      <c r="S56" s="32"/>
      <c r="T56" s="32"/>
      <c r="U56" s="32"/>
      <c r="V56" s="32"/>
      <c r="W56" s="32"/>
      <c r="X56" s="32"/>
      <c r="Y56" s="32"/>
      <c r="Z56" s="32"/>
      <c r="AA56" s="32"/>
      <c r="AB56" s="32"/>
      <c r="AC56" s="32"/>
      <c r="AD56" s="32"/>
      <c r="AE56" s="32"/>
      <c r="AF56" s="32"/>
      <c r="AG56" s="32"/>
      <c r="AH56" s="32"/>
      <c r="AI56" s="32"/>
      <c r="AJ56" s="32"/>
      <c r="AK56" s="32"/>
      <c r="AL56" s="32"/>
      <c r="AM56" s="32"/>
      <c r="AN56" s="32"/>
      <c r="AO56" s="32"/>
      <c r="AP56" s="32"/>
      <c r="AQ56" s="32"/>
      <c r="AR56" s="32"/>
      <c r="AS56" s="32"/>
      <c r="AT56" s="32"/>
      <c r="AU56" s="32"/>
      <c r="AV56" s="32"/>
      <c r="AW56" s="32"/>
      <c r="AX56" s="32"/>
      <c r="AY56" s="32"/>
      <c r="AZ56" s="32"/>
      <c r="BA56" s="32"/>
      <c r="BB56" s="32"/>
      <c r="BC56" s="32"/>
      <c r="BD56" s="32"/>
      <c r="BE56" s="32"/>
      <c r="BF56" s="32"/>
      <c r="BG56" s="32"/>
      <c r="BH56" s="32"/>
      <c r="BI56" s="32"/>
      <c r="BJ56" s="32"/>
      <c r="BK56" s="32"/>
      <c r="BL56" s="32"/>
      <c r="BM56" s="32"/>
      <c r="BN56" s="32"/>
      <c r="BO56" s="32"/>
      <c r="BP56" s="32"/>
      <c r="BQ56" s="32"/>
      <c r="BR56" s="32"/>
      <c r="BS56" s="32"/>
      <c r="BT56" s="32"/>
      <c r="BU56" s="32"/>
      <c r="BV56" s="32"/>
      <c r="BW56" s="32"/>
      <c r="BX56" s="32"/>
      <c r="BY56" s="32"/>
      <c r="BZ56" s="32"/>
      <c r="CA56" s="32"/>
      <c r="CB56" s="32"/>
      <c r="CC56" s="32"/>
      <c r="CD56" s="32"/>
      <c r="CE56" s="32"/>
      <c r="CF56" s="32"/>
      <c r="CG56" s="32"/>
      <c r="CH56" s="32"/>
      <c r="CI56" s="32"/>
      <c r="CJ56" s="32"/>
      <c r="CK56" s="32"/>
      <c r="CL56" s="32"/>
      <c r="CM56" s="32"/>
      <c r="CN56" s="32"/>
      <c r="CO56" s="32"/>
      <c r="CP56" s="32"/>
      <c r="CQ56" s="32"/>
      <c r="CR56" s="32"/>
      <c r="CS56" s="32"/>
      <c r="CT56" s="32"/>
      <c r="CU56" s="32"/>
      <c r="CV56" s="32"/>
      <c r="CW56" s="32"/>
      <c r="CX56" s="32"/>
      <c r="CY56" s="32"/>
      <c r="CZ56" s="32"/>
      <c r="DA56" s="32"/>
      <c r="DB56" s="32"/>
      <c r="DC56" s="32"/>
      <c r="DD56" s="32"/>
      <c r="DE56" s="32"/>
      <c r="DF56" s="32"/>
      <c r="DG56" s="32"/>
      <c r="DH56" s="32"/>
      <c r="DI56" s="32"/>
      <c r="DJ56" s="32"/>
      <c r="DK56" s="32"/>
      <c r="DL56" s="32"/>
      <c r="DM56" s="32"/>
      <c r="DN56" s="32"/>
      <c r="DO56" s="32"/>
      <c r="DP56" s="32"/>
      <c r="DQ56" s="32"/>
      <c r="DR56" s="32"/>
      <c r="DS56" s="32"/>
      <c r="DT56" s="32"/>
      <c r="DU56" s="32"/>
      <c r="DV56" s="32"/>
      <c r="DW56" s="32"/>
      <c r="DX56" s="32"/>
      <c r="DY56" s="32"/>
      <c r="DZ56" s="32"/>
      <c r="EA56" s="32"/>
      <c r="EB56" s="32"/>
      <c r="EC56" s="32"/>
      <c r="ED56" s="32"/>
      <c r="EE56" s="32"/>
      <c r="EF56" s="32"/>
      <c r="EG56" s="32"/>
      <c r="EH56" s="32"/>
      <c r="EI56" s="32"/>
      <c r="EJ56" s="32"/>
      <c r="EK56" s="32"/>
      <c r="EL56" s="32"/>
      <c r="EM56" s="32"/>
      <c r="EN56" s="32"/>
      <c r="EO56" s="32"/>
      <c r="EP56" s="32"/>
      <c r="EQ56" s="32"/>
      <c r="ER56" s="32"/>
      <c r="ES56" s="32"/>
      <c r="ET56" s="32"/>
      <c r="EU56" s="32"/>
      <c r="EV56" s="32"/>
      <c r="EW56" s="32"/>
      <c r="EX56" s="32"/>
      <c r="EY56" s="32"/>
      <c r="EZ56" s="32"/>
      <c r="FA56" s="32"/>
      <c r="FB56" s="32"/>
      <c r="FC56" s="32"/>
      <c r="FD56" s="32"/>
      <c r="FE56" s="32"/>
      <c r="FF56" s="32"/>
      <c r="FG56" s="32"/>
      <c r="FH56" s="32"/>
      <c r="FI56" s="32"/>
      <c r="FJ56" s="32"/>
      <c r="FK56" s="32"/>
      <c r="FL56" s="32"/>
      <c r="FM56" s="32"/>
      <c r="FN56" s="32"/>
      <c r="FO56" s="32"/>
      <c r="FP56" s="32"/>
      <c r="FQ56" s="32"/>
      <c r="FR56" s="32"/>
      <c r="FS56" s="32"/>
      <c r="FT56" s="32"/>
      <c r="FU56" s="32"/>
      <c r="FV56" s="32"/>
      <c r="FW56" s="32"/>
      <c r="FX56" s="32"/>
      <c r="FY56" s="32"/>
      <c r="FZ56" s="32"/>
      <c r="GA56" s="32"/>
      <c r="GB56" s="32"/>
      <c r="GC56" s="32"/>
      <c r="GD56" s="32"/>
      <c r="GE56" s="32"/>
      <c r="GF56" s="32"/>
      <c r="GG56" s="32"/>
      <c r="GH56" s="32"/>
    </row>
    <row r="57" spans="1:190" s="109" customFormat="1" ht="14.5" customHeight="1" thickBot="1" x14ac:dyDescent="0.4">
      <c r="A57" s="32"/>
      <c r="B57" s="37"/>
      <c r="C57" s="17"/>
      <c r="D57" s="17"/>
      <c r="E57" s="17"/>
      <c r="F57" s="17"/>
      <c r="G57" s="17"/>
      <c r="H57" s="17"/>
      <c r="I57" s="17"/>
      <c r="J57" s="17"/>
      <c r="K57" s="17"/>
      <c r="L57" s="18"/>
      <c r="M57" s="7"/>
      <c r="N57" s="75"/>
      <c r="O57" s="76"/>
      <c r="Q57" s="32"/>
      <c r="R57" s="32"/>
      <c r="S57" s="32"/>
      <c r="T57" s="32"/>
      <c r="U57" s="32"/>
      <c r="V57" s="32"/>
      <c r="W57" s="32"/>
      <c r="X57" s="32"/>
      <c r="Y57" s="32"/>
      <c r="Z57" s="32"/>
      <c r="AA57" s="32"/>
      <c r="AB57" s="32"/>
      <c r="AC57" s="32"/>
      <c r="AD57" s="32"/>
      <c r="AE57" s="32"/>
      <c r="AF57" s="32"/>
      <c r="AG57" s="32"/>
      <c r="AH57" s="32"/>
      <c r="AI57" s="32"/>
      <c r="AJ57" s="32"/>
      <c r="AK57" s="32"/>
      <c r="AL57" s="32"/>
      <c r="AM57" s="32"/>
      <c r="AN57" s="32"/>
      <c r="AO57" s="32"/>
      <c r="AP57" s="32"/>
      <c r="AQ57" s="32"/>
      <c r="AR57" s="32"/>
      <c r="AS57" s="32"/>
      <c r="AT57" s="32"/>
      <c r="AU57" s="32"/>
      <c r="AV57" s="32"/>
      <c r="AW57" s="32"/>
      <c r="AX57" s="32"/>
      <c r="AY57" s="32"/>
      <c r="AZ57" s="32"/>
      <c r="BA57" s="32"/>
      <c r="BB57" s="32"/>
      <c r="BC57" s="32"/>
      <c r="BD57" s="32"/>
      <c r="BE57" s="32"/>
      <c r="BF57" s="32"/>
      <c r="BG57" s="32"/>
      <c r="BH57" s="32"/>
      <c r="BI57" s="32"/>
      <c r="BJ57" s="32"/>
      <c r="BK57" s="32"/>
      <c r="BL57" s="32"/>
      <c r="BM57" s="32"/>
      <c r="BN57" s="32"/>
      <c r="BO57" s="32"/>
      <c r="BP57" s="32"/>
      <c r="BQ57" s="32"/>
      <c r="BR57" s="32"/>
      <c r="BS57" s="32"/>
      <c r="BT57" s="32"/>
      <c r="BU57" s="32"/>
      <c r="BV57" s="32"/>
      <c r="BW57" s="32"/>
      <c r="BX57" s="32"/>
      <c r="BY57" s="32"/>
      <c r="BZ57" s="32"/>
      <c r="CA57" s="32"/>
      <c r="CB57" s="32"/>
      <c r="CC57" s="32"/>
      <c r="CD57" s="32"/>
      <c r="CE57" s="32"/>
      <c r="CF57" s="32"/>
      <c r="CG57" s="32"/>
      <c r="CH57" s="32"/>
      <c r="CI57" s="32"/>
      <c r="CJ57" s="32"/>
      <c r="CK57" s="32"/>
      <c r="CL57" s="32"/>
      <c r="CM57" s="32"/>
      <c r="CN57" s="32"/>
      <c r="CO57" s="32"/>
      <c r="CP57" s="32"/>
      <c r="CQ57" s="32"/>
      <c r="CR57" s="32"/>
      <c r="CS57" s="32"/>
      <c r="CT57" s="32"/>
      <c r="CU57" s="32"/>
      <c r="CV57" s="32"/>
      <c r="CW57" s="32"/>
      <c r="CX57" s="32"/>
      <c r="CY57" s="32"/>
      <c r="CZ57" s="32"/>
      <c r="DA57" s="32"/>
      <c r="DB57" s="32"/>
      <c r="DC57" s="32"/>
      <c r="DD57" s="32"/>
      <c r="DE57" s="32"/>
      <c r="DF57" s="32"/>
      <c r="DG57" s="32"/>
      <c r="DH57" s="32"/>
      <c r="DI57" s="32"/>
      <c r="DJ57" s="32"/>
      <c r="DK57" s="32"/>
      <c r="DL57" s="32"/>
      <c r="DM57" s="32"/>
      <c r="DN57" s="32"/>
      <c r="DO57" s="32"/>
      <c r="DP57" s="32"/>
      <c r="DQ57" s="32"/>
      <c r="DR57" s="32"/>
      <c r="DS57" s="32"/>
      <c r="DT57" s="32"/>
      <c r="DU57" s="32"/>
      <c r="DV57" s="32"/>
      <c r="DW57" s="32"/>
      <c r="DX57" s="32"/>
      <c r="DY57" s="32"/>
      <c r="DZ57" s="32"/>
      <c r="EA57" s="32"/>
      <c r="EB57" s="32"/>
      <c r="EC57" s="32"/>
      <c r="ED57" s="32"/>
      <c r="EE57" s="32"/>
      <c r="EF57" s="32"/>
      <c r="EG57" s="32"/>
      <c r="EH57" s="32"/>
      <c r="EI57" s="32"/>
      <c r="EJ57" s="32"/>
      <c r="EK57" s="32"/>
      <c r="EL57" s="32"/>
      <c r="EM57" s="32"/>
      <c r="EN57" s="32"/>
      <c r="EO57" s="32"/>
      <c r="EP57" s="32"/>
      <c r="EQ57" s="32"/>
      <c r="ER57" s="32"/>
      <c r="ES57" s="32"/>
      <c r="ET57" s="32"/>
      <c r="EU57" s="32"/>
      <c r="EV57" s="32"/>
      <c r="EW57" s="32"/>
      <c r="EX57" s="32"/>
      <c r="EY57" s="32"/>
      <c r="EZ57" s="32"/>
      <c r="FA57" s="32"/>
      <c r="FB57" s="32"/>
      <c r="FC57" s="32"/>
      <c r="FD57" s="32"/>
      <c r="FE57" s="32"/>
      <c r="FF57" s="32"/>
      <c r="FG57" s="32"/>
      <c r="FH57" s="32"/>
      <c r="FI57" s="32"/>
      <c r="FJ57" s="32"/>
      <c r="FK57" s="32"/>
      <c r="FL57" s="32"/>
      <c r="FM57" s="32"/>
      <c r="FN57" s="32"/>
      <c r="FO57" s="32"/>
      <c r="FP57" s="32"/>
      <c r="FQ57" s="32"/>
      <c r="FR57" s="32"/>
      <c r="FS57" s="32"/>
      <c r="FT57" s="32"/>
      <c r="FU57" s="32"/>
      <c r="FV57" s="32"/>
      <c r="FW57" s="32"/>
      <c r="FX57" s="32"/>
      <c r="FY57" s="32"/>
      <c r="FZ57" s="32"/>
      <c r="GA57" s="32"/>
      <c r="GB57" s="32"/>
      <c r="GC57" s="32"/>
      <c r="GD57" s="32"/>
      <c r="GE57" s="32"/>
      <c r="GF57" s="32"/>
      <c r="GG57" s="32"/>
      <c r="GH57" s="32"/>
    </row>
    <row r="58" spans="1:190" ht="15" thickBot="1" x14ac:dyDescent="0.4"/>
    <row r="59" spans="1:190" s="109" customFormat="1" ht="59.5" customHeight="1" thickBot="1" x14ac:dyDescent="0.4">
      <c r="A59" s="32"/>
      <c r="B59" s="256" t="s">
        <v>243</v>
      </c>
      <c r="C59" s="257"/>
      <c r="D59" s="257"/>
      <c r="E59" s="243" t="s">
        <v>44</v>
      </c>
      <c r="F59" s="243"/>
      <c r="G59" s="94" t="s">
        <v>312</v>
      </c>
      <c r="H59" s="94" t="s">
        <v>253</v>
      </c>
      <c r="I59" s="94" t="s">
        <v>251</v>
      </c>
      <c r="J59" s="243" t="s">
        <v>250</v>
      </c>
      <c r="K59" s="243"/>
      <c r="L59" s="71" t="s">
        <v>3</v>
      </c>
      <c r="M59" s="7"/>
      <c r="N59" s="254" t="s">
        <v>45</v>
      </c>
      <c r="O59" s="255"/>
      <c r="Q59" s="32"/>
      <c r="R59" s="32"/>
      <c r="S59" s="32"/>
      <c r="T59" s="32"/>
      <c r="U59" s="32"/>
      <c r="V59" s="32"/>
      <c r="W59" s="32"/>
      <c r="X59" s="32"/>
      <c r="Y59" s="32"/>
      <c r="Z59" s="32"/>
      <c r="AA59" s="32"/>
      <c r="AB59" s="32"/>
      <c r="AC59" s="32"/>
      <c r="AD59" s="32"/>
      <c r="AE59" s="32"/>
      <c r="AF59" s="32"/>
      <c r="AG59" s="32"/>
      <c r="AH59" s="32"/>
      <c r="AI59" s="32"/>
      <c r="AJ59" s="32"/>
      <c r="AK59" s="32"/>
      <c r="AL59" s="32"/>
      <c r="AM59" s="32"/>
      <c r="AN59" s="32"/>
      <c r="AO59" s="32"/>
      <c r="AP59" s="32"/>
      <c r="AQ59" s="32"/>
      <c r="AR59" s="32"/>
      <c r="AS59" s="32"/>
      <c r="AT59" s="32"/>
      <c r="AU59" s="32"/>
      <c r="AV59" s="32"/>
      <c r="AW59" s="32"/>
      <c r="AX59" s="32"/>
      <c r="AY59" s="32"/>
      <c r="AZ59" s="32"/>
      <c r="BA59" s="32"/>
      <c r="BB59" s="32"/>
      <c r="BC59" s="32"/>
      <c r="BD59" s="32"/>
      <c r="BE59" s="32"/>
      <c r="BF59" s="32"/>
      <c r="BG59" s="32"/>
      <c r="BH59" s="32"/>
      <c r="BI59" s="32"/>
      <c r="BJ59" s="32"/>
      <c r="BK59" s="32"/>
      <c r="BL59" s="32"/>
      <c r="BM59" s="32"/>
      <c r="BN59" s="32"/>
      <c r="BO59" s="32"/>
      <c r="BP59" s="32"/>
      <c r="BQ59" s="32"/>
      <c r="BR59" s="32"/>
      <c r="BS59" s="32"/>
      <c r="BT59" s="32"/>
      <c r="BU59" s="32"/>
      <c r="BV59" s="32"/>
      <c r="BW59" s="32"/>
      <c r="BX59" s="32"/>
      <c r="BY59" s="32"/>
      <c r="BZ59" s="32"/>
      <c r="CA59" s="32"/>
      <c r="CB59" s="32"/>
      <c r="CC59" s="32"/>
      <c r="CD59" s="32"/>
      <c r="CE59" s="32"/>
      <c r="CF59" s="32"/>
      <c r="CG59" s="32"/>
      <c r="CH59" s="32"/>
      <c r="CI59" s="32"/>
      <c r="CJ59" s="32"/>
      <c r="CK59" s="32"/>
      <c r="CL59" s="32"/>
      <c r="CM59" s="32"/>
      <c r="CN59" s="32"/>
      <c r="CO59" s="32"/>
      <c r="CP59" s="32"/>
      <c r="CQ59" s="32"/>
      <c r="CR59" s="32"/>
      <c r="CS59" s="32"/>
      <c r="CT59" s="32"/>
      <c r="CU59" s="32"/>
      <c r="CV59" s="32"/>
      <c r="CW59" s="32"/>
      <c r="CX59" s="32"/>
      <c r="CY59" s="32"/>
      <c r="CZ59" s="32"/>
      <c r="DA59" s="32"/>
      <c r="DB59" s="32"/>
      <c r="DC59" s="32"/>
      <c r="DD59" s="32"/>
      <c r="DE59" s="32"/>
      <c r="DF59" s="32"/>
      <c r="DG59" s="32"/>
      <c r="DH59" s="32"/>
      <c r="DI59" s="32"/>
      <c r="DJ59" s="32"/>
      <c r="DK59" s="32"/>
      <c r="DL59" s="32"/>
      <c r="DM59" s="32"/>
      <c r="DN59" s="32"/>
      <c r="DO59" s="32"/>
      <c r="DP59" s="32"/>
      <c r="DQ59" s="32"/>
      <c r="DR59" s="32"/>
      <c r="DS59" s="32"/>
      <c r="DT59" s="32"/>
      <c r="DU59" s="32"/>
      <c r="DV59" s="32"/>
      <c r="DW59" s="32"/>
      <c r="DX59" s="32"/>
      <c r="DY59" s="32"/>
      <c r="DZ59" s="32"/>
      <c r="EA59" s="32"/>
      <c r="EB59" s="32"/>
      <c r="EC59" s="32"/>
      <c r="ED59" s="32"/>
      <c r="EE59" s="32"/>
      <c r="EF59" s="32"/>
      <c r="EG59" s="32"/>
      <c r="EH59" s="32"/>
      <c r="EI59" s="32"/>
      <c r="EJ59" s="32"/>
      <c r="EK59" s="32"/>
      <c r="EL59" s="32"/>
      <c r="EM59" s="32"/>
      <c r="EN59" s="32"/>
      <c r="EO59" s="32"/>
      <c r="EP59" s="32"/>
      <c r="EQ59" s="32"/>
      <c r="ER59" s="32"/>
      <c r="ES59" s="32"/>
      <c r="ET59" s="32"/>
      <c r="EU59" s="32"/>
      <c r="EV59" s="32"/>
      <c r="EW59" s="32"/>
      <c r="EX59" s="32"/>
      <c r="EY59" s="32"/>
      <c r="EZ59" s="32"/>
      <c r="FA59" s="32"/>
      <c r="FB59" s="32"/>
      <c r="FC59" s="32"/>
      <c r="FD59" s="32"/>
      <c r="FE59" s="32"/>
      <c r="FF59" s="32"/>
      <c r="FG59" s="32"/>
      <c r="FH59" s="32"/>
      <c r="FI59" s="32"/>
      <c r="FJ59" s="32"/>
      <c r="FK59" s="32"/>
      <c r="FL59" s="32"/>
      <c r="FM59" s="32"/>
      <c r="FN59" s="32"/>
      <c r="FO59" s="32"/>
      <c r="FP59" s="32"/>
      <c r="FQ59" s="32"/>
      <c r="FR59" s="32"/>
      <c r="FS59" s="32"/>
      <c r="FT59" s="32"/>
      <c r="FU59" s="32"/>
      <c r="FV59" s="32"/>
      <c r="FW59" s="32"/>
      <c r="FX59" s="32"/>
      <c r="FY59" s="32"/>
      <c r="FZ59" s="32"/>
      <c r="GA59" s="32"/>
      <c r="GB59" s="32"/>
      <c r="GC59" s="32"/>
      <c r="GD59" s="32"/>
      <c r="GE59" s="32"/>
      <c r="GF59" s="32"/>
      <c r="GG59" s="32"/>
      <c r="GH59" s="32"/>
    </row>
    <row r="60" spans="1:190" s="109" customFormat="1" ht="21" hidden="1" customHeight="1" thickBot="1" x14ac:dyDescent="0.4">
      <c r="A60" s="32"/>
      <c r="B60" s="258"/>
      <c r="C60" s="259"/>
      <c r="D60" s="259"/>
      <c r="E60" s="34"/>
      <c r="F60" s="34"/>
      <c r="G60" s="34"/>
      <c r="H60" s="268" t="s">
        <v>275</v>
      </c>
      <c r="I60" s="241" t="s">
        <v>256</v>
      </c>
      <c r="J60" s="100"/>
      <c r="K60" s="42"/>
      <c r="L60" s="269" t="s">
        <v>252</v>
      </c>
      <c r="M60" s="7"/>
      <c r="N60" s="262">
        <v>244021</v>
      </c>
      <c r="O60" s="263"/>
      <c r="Q60" s="32"/>
      <c r="R60" s="32"/>
      <c r="S60" s="32"/>
      <c r="T60" s="32"/>
      <c r="U60" s="32"/>
      <c r="V60" s="32"/>
      <c r="W60" s="32"/>
      <c r="X60" s="32"/>
      <c r="Y60" s="32"/>
      <c r="Z60" s="32"/>
      <c r="AA60" s="32"/>
      <c r="AB60" s="32"/>
      <c r="AC60" s="32"/>
      <c r="AD60" s="32"/>
      <c r="AE60" s="32"/>
      <c r="AF60" s="32"/>
      <c r="AG60" s="32"/>
      <c r="AH60" s="32"/>
      <c r="AI60" s="32"/>
      <c r="AJ60" s="32"/>
      <c r="AK60" s="32"/>
      <c r="AL60" s="32"/>
      <c r="AM60" s="32"/>
      <c r="AN60" s="32"/>
      <c r="AO60" s="32"/>
      <c r="AP60" s="32"/>
      <c r="AQ60" s="32"/>
      <c r="AR60" s="32"/>
      <c r="AS60" s="32"/>
      <c r="AT60" s="32"/>
      <c r="AU60" s="32"/>
      <c r="AV60" s="32"/>
      <c r="AW60" s="32"/>
      <c r="AX60" s="32"/>
      <c r="AY60" s="32"/>
      <c r="AZ60" s="32"/>
      <c r="BA60" s="32"/>
      <c r="BB60" s="32"/>
      <c r="BC60" s="32"/>
      <c r="BD60" s="32"/>
      <c r="BE60" s="32"/>
      <c r="BF60" s="32"/>
      <c r="BG60" s="32"/>
      <c r="BH60" s="32"/>
      <c r="BI60" s="32"/>
      <c r="BJ60" s="32"/>
      <c r="BK60" s="32"/>
      <c r="BL60" s="32"/>
      <c r="BM60" s="32"/>
      <c r="BN60" s="32"/>
      <c r="BO60" s="32"/>
      <c r="BP60" s="32"/>
      <c r="BQ60" s="32"/>
      <c r="BR60" s="32"/>
      <c r="BS60" s="32"/>
      <c r="BT60" s="32"/>
      <c r="BU60" s="32"/>
      <c r="BV60" s="32"/>
      <c r="BW60" s="32"/>
      <c r="BX60" s="32"/>
      <c r="BY60" s="32"/>
      <c r="BZ60" s="32"/>
      <c r="CA60" s="32"/>
      <c r="CB60" s="32"/>
      <c r="CC60" s="32"/>
      <c r="CD60" s="32"/>
      <c r="CE60" s="32"/>
      <c r="CF60" s="32"/>
      <c r="CG60" s="32"/>
      <c r="CH60" s="32"/>
      <c r="CI60" s="32"/>
      <c r="CJ60" s="32"/>
      <c r="CK60" s="32"/>
      <c r="CL60" s="32"/>
      <c r="CM60" s="32"/>
      <c r="CN60" s="32"/>
      <c r="CO60" s="32"/>
      <c r="CP60" s="32"/>
      <c r="CQ60" s="32"/>
      <c r="CR60" s="32"/>
      <c r="CS60" s="32"/>
      <c r="CT60" s="32"/>
      <c r="CU60" s="32"/>
      <c r="CV60" s="32"/>
      <c r="CW60" s="32"/>
      <c r="CX60" s="32"/>
      <c r="CY60" s="32"/>
      <c r="CZ60" s="32"/>
      <c r="DA60" s="32"/>
      <c r="DB60" s="32"/>
      <c r="DC60" s="32"/>
      <c r="DD60" s="32"/>
      <c r="DE60" s="32"/>
      <c r="DF60" s="32"/>
      <c r="DG60" s="32"/>
      <c r="DH60" s="32"/>
      <c r="DI60" s="32"/>
      <c r="DJ60" s="32"/>
      <c r="DK60" s="32"/>
      <c r="DL60" s="32"/>
      <c r="DM60" s="32"/>
      <c r="DN60" s="32"/>
      <c r="DO60" s="32"/>
      <c r="DP60" s="32"/>
      <c r="DQ60" s="32"/>
      <c r="DR60" s="32"/>
      <c r="DS60" s="32"/>
      <c r="DT60" s="32"/>
      <c r="DU60" s="32"/>
      <c r="DV60" s="32"/>
      <c r="DW60" s="32"/>
      <c r="DX60" s="32"/>
      <c r="DY60" s="32"/>
      <c r="DZ60" s="32"/>
      <c r="EA60" s="32"/>
      <c r="EB60" s="32"/>
      <c r="EC60" s="32"/>
      <c r="ED60" s="32"/>
      <c r="EE60" s="32"/>
      <c r="EF60" s="32"/>
      <c r="EG60" s="32"/>
      <c r="EH60" s="32"/>
      <c r="EI60" s="32"/>
      <c r="EJ60" s="32"/>
      <c r="EK60" s="32"/>
      <c r="EL60" s="32"/>
      <c r="EM60" s="32"/>
      <c r="EN60" s="32"/>
      <c r="EO60" s="32"/>
      <c r="EP60" s="32"/>
      <c r="EQ60" s="32"/>
      <c r="ER60" s="32"/>
      <c r="ES60" s="32"/>
      <c r="ET60" s="32"/>
      <c r="EU60" s="32"/>
      <c r="EV60" s="32"/>
      <c r="EW60" s="32"/>
      <c r="EX60" s="32"/>
      <c r="EY60" s="32"/>
      <c r="EZ60" s="32"/>
      <c r="FA60" s="32"/>
      <c r="FB60" s="32"/>
      <c r="FC60" s="32"/>
      <c r="FD60" s="32"/>
      <c r="FE60" s="32"/>
      <c r="FF60" s="32"/>
      <c r="FG60" s="32"/>
      <c r="FH60" s="32"/>
      <c r="FI60" s="32"/>
      <c r="FJ60" s="32"/>
      <c r="FK60" s="32"/>
      <c r="FL60" s="32"/>
      <c r="FM60" s="32"/>
      <c r="FN60" s="32"/>
      <c r="FO60" s="32"/>
      <c r="FP60" s="32"/>
      <c r="FQ60" s="32"/>
      <c r="FR60" s="32"/>
      <c r="FS60" s="32"/>
      <c r="FT60" s="32"/>
      <c r="FU60" s="32"/>
      <c r="FV60" s="32"/>
      <c r="FW60" s="32"/>
      <c r="FX60" s="32"/>
      <c r="FY60" s="32"/>
      <c r="FZ60" s="32"/>
      <c r="GA60" s="32"/>
      <c r="GB60" s="32"/>
      <c r="GC60" s="32"/>
      <c r="GD60" s="32"/>
      <c r="GE60" s="32"/>
      <c r="GF60" s="32"/>
      <c r="GG60" s="32"/>
      <c r="GH60" s="32"/>
    </row>
    <row r="61" spans="1:190" s="109" customFormat="1" ht="18" hidden="1" customHeight="1" thickTop="1" x14ac:dyDescent="0.35">
      <c r="A61" s="32"/>
      <c r="B61" s="258"/>
      <c r="C61" s="259"/>
      <c r="D61" s="259"/>
      <c r="E61" s="34"/>
      <c r="F61" s="34"/>
      <c r="G61" s="34"/>
      <c r="H61" s="268"/>
      <c r="I61" s="241"/>
      <c r="J61" s="100"/>
      <c r="K61" s="42"/>
      <c r="L61" s="269"/>
      <c r="M61" s="7"/>
      <c r="N61" s="264"/>
      <c r="O61" s="265"/>
      <c r="Q61" s="32"/>
      <c r="R61" s="3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  <c r="AF61" s="32"/>
      <c r="AG61" s="32"/>
      <c r="AH61" s="32"/>
      <c r="AI61" s="32"/>
      <c r="AJ61" s="32"/>
      <c r="AK61" s="32"/>
      <c r="AL61" s="32"/>
      <c r="AM61" s="32"/>
      <c r="AN61" s="32"/>
      <c r="AO61" s="32"/>
      <c r="AP61" s="32"/>
      <c r="AQ61" s="32"/>
      <c r="AR61" s="32"/>
      <c r="AS61" s="32"/>
      <c r="AT61" s="32"/>
      <c r="AU61" s="32"/>
      <c r="AV61" s="32"/>
      <c r="AW61" s="32"/>
      <c r="AX61" s="32"/>
      <c r="AY61" s="32"/>
      <c r="AZ61" s="32"/>
      <c r="BA61" s="32"/>
      <c r="BB61" s="32"/>
      <c r="BC61" s="32"/>
      <c r="BD61" s="32"/>
      <c r="BE61" s="32"/>
      <c r="BF61" s="32"/>
      <c r="BG61" s="32"/>
      <c r="BH61" s="32"/>
      <c r="BI61" s="32"/>
      <c r="BJ61" s="32"/>
      <c r="BK61" s="32"/>
      <c r="BL61" s="32"/>
      <c r="BM61" s="32"/>
      <c r="BN61" s="32"/>
      <c r="BO61" s="32"/>
      <c r="BP61" s="32"/>
      <c r="BQ61" s="32"/>
      <c r="BR61" s="32"/>
      <c r="BS61" s="32"/>
      <c r="BT61" s="32"/>
      <c r="BU61" s="32"/>
      <c r="BV61" s="32"/>
      <c r="BW61" s="32"/>
      <c r="BX61" s="32"/>
      <c r="BY61" s="32"/>
      <c r="BZ61" s="32"/>
      <c r="CA61" s="32"/>
      <c r="CB61" s="32"/>
      <c r="CC61" s="32"/>
      <c r="CD61" s="32"/>
      <c r="CE61" s="32"/>
      <c r="CF61" s="32"/>
      <c r="CG61" s="32"/>
      <c r="CH61" s="32"/>
      <c r="CI61" s="32"/>
      <c r="CJ61" s="32"/>
      <c r="CK61" s="32"/>
      <c r="CL61" s="32"/>
      <c r="CM61" s="32"/>
      <c r="CN61" s="32"/>
      <c r="CO61" s="32"/>
      <c r="CP61" s="32"/>
      <c r="CQ61" s="32"/>
      <c r="CR61" s="32"/>
      <c r="CS61" s="32"/>
      <c r="CT61" s="32"/>
      <c r="CU61" s="32"/>
      <c r="CV61" s="32"/>
      <c r="CW61" s="32"/>
      <c r="CX61" s="32"/>
      <c r="CY61" s="32"/>
      <c r="CZ61" s="32"/>
      <c r="DA61" s="32"/>
      <c r="DB61" s="32"/>
      <c r="DC61" s="32"/>
      <c r="DD61" s="32"/>
      <c r="DE61" s="32"/>
      <c r="DF61" s="32"/>
      <c r="DG61" s="32"/>
      <c r="DH61" s="32"/>
      <c r="DI61" s="32"/>
      <c r="DJ61" s="32"/>
      <c r="DK61" s="32"/>
      <c r="DL61" s="32"/>
      <c r="DM61" s="32"/>
      <c r="DN61" s="32"/>
      <c r="DO61" s="32"/>
      <c r="DP61" s="32"/>
      <c r="DQ61" s="32"/>
      <c r="DR61" s="32"/>
      <c r="DS61" s="32"/>
      <c r="DT61" s="32"/>
      <c r="DU61" s="32"/>
      <c r="DV61" s="32"/>
      <c r="DW61" s="32"/>
      <c r="DX61" s="32"/>
      <c r="DY61" s="32"/>
      <c r="DZ61" s="32"/>
      <c r="EA61" s="32"/>
      <c r="EB61" s="32"/>
      <c r="EC61" s="32"/>
      <c r="ED61" s="32"/>
      <c r="EE61" s="32"/>
      <c r="EF61" s="32"/>
      <c r="EG61" s="32"/>
      <c r="EH61" s="32"/>
      <c r="EI61" s="32"/>
      <c r="EJ61" s="32"/>
      <c r="EK61" s="32"/>
      <c r="EL61" s="32"/>
      <c r="EM61" s="32"/>
      <c r="EN61" s="32"/>
      <c r="EO61" s="32"/>
      <c r="EP61" s="32"/>
      <c r="EQ61" s="32"/>
      <c r="ER61" s="32"/>
      <c r="ES61" s="32"/>
      <c r="ET61" s="32"/>
      <c r="EU61" s="32"/>
      <c r="EV61" s="32"/>
      <c r="EW61" s="32"/>
      <c r="EX61" s="32"/>
      <c r="EY61" s="32"/>
      <c r="EZ61" s="32"/>
      <c r="FA61" s="32"/>
      <c r="FB61" s="32"/>
      <c r="FC61" s="32"/>
      <c r="FD61" s="32"/>
      <c r="FE61" s="32"/>
      <c r="FF61" s="32"/>
      <c r="FG61" s="32"/>
      <c r="FH61" s="32"/>
      <c r="FI61" s="32"/>
      <c r="FJ61" s="32"/>
      <c r="FK61" s="32"/>
      <c r="FL61" s="32"/>
      <c r="FM61" s="32"/>
      <c r="FN61" s="32"/>
      <c r="FO61" s="32"/>
      <c r="FP61" s="32"/>
      <c r="FQ61" s="32"/>
      <c r="FR61" s="32"/>
      <c r="FS61" s="32"/>
      <c r="FT61" s="32"/>
      <c r="FU61" s="32"/>
      <c r="FV61" s="32"/>
      <c r="FW61" s="32"/>
      <c r="FX61" s="32"/>
      <c r="FY61" s="32"/>
      <c r="FZ61" s="32"/>
      <c r="GA61" s="32"/>
      <c r="GB61" s="32"/>
      <c r="GC61" s="32"/>
      <c r="GD61" s="32"/>
      <c r="GE61" s="32"/>
      <c r="GF61" s="32"/>
      <c r="GG61" s="32"/>
      <c r="GH61" s="32"/>
    </row>
    <row r="62" spans="1:190" s="109" customFormat="1" ht="18" customHeight="1" x14ac:dyDescent="0.35">
      <c r="A62" s="32"/>
      <c r="B62" s="258"/>
      <c r="C62" s="259"/>
      <c r="D62" s="259"/>
      <c r="E62" s="241" t="s">
        <v>276</v>
      </c>
      <c r="F62" s="241"/>
      <c r="G62" s="241" t="s">
        <v>311</v>
      </c>
      <c r="H62" s="268"/>
      <c r="I62" s="241"/>
      <c r="J62" s="241" t="s">
        <v>255</v>
      </c>
      <c r="K62" s="241"/>
      <c r="L62" s="269"/>
      <c r="M62" s="7"/>
      <c r="N62" s="264"/>
      <c r="O62" s="265"/>
      <c r="Q62" s="32"/>
      <c r="R62" s="32"/>
      <c r="S62" s="32"/>
      <c r="T62" s="32"/>
      <c r="U62" s="32"/>
      <c r="V62" s="32"/>
      <c r="W62" s="32"/>
      <c r="X62" s="32"/>
      <c r="Y62" s="32"/>
      <c r="Z62" s="32"/>
      <c r="AA62" s="32"/>
      <c r="AB62" s="32"/>
      <c r="AC62" s="32"/>
      <c r="AD62" s="32"/>
      <c r="AE62" s="32"/>
      <c r="AF62" s="32"/>
      <c r="AG62" s="32"/>
      <c r="AH62" s="32"/>
      <c r="AI62" s="32"/>
      <c r="AJ62" s="32"/>
      <c r="AK62" s="32"/>
      <c r="AL62" s="32"/>
      <c r="AM62" s="32"/>
      <c r="AN62" s="32"/>
      <c r="AO62" s="32"/>
      <c r="AP62" s="32"/>
      <c r="AQ62" s="32"/>
      <c r="AR62" s="32"/>
      <c r="AS62" s="32"/>
      <c r="AT62" s="32"/>
      <c r="AU62" s="32"/>
      <c r="AV62" s="32"/>
      <c r="AW62" s="32"/>
      <c r="AX62" s="32"/>
      <c r="AY62" s="32"/>
      <c r="AZ62" s="32"/>
      <c r="BA62" s="32"/>
      <c r="BB62" s="32"/>
      <c r="BC62" s="32"/>
      <c r="BD62" s="32"/>
      <c r="BE62" s="32"/>
      <c r="BF62" s="32"/>
      <c r="BG62" s="32"/>
      <c r="BH62" s="32"/>
      <c r="BI62" s="32"/>
      <c r="BJ62" s="32"/>
      <c r="BK62" s="32"/>
      <c r="BL62" s="32"/>
      <c r="BM62" s="32"/>
      <c r="BN62" s="32"/>
      <c r="BO62" s="32"/>
      <c r="BP62" s="32"/>
      <c r="BQ62" s="32"/>
      <c r="BR62" s="32"/>
      <c r="BS62" s="32"/>
      <c r="BT62" s="32"/>
      <c r="BU62" s="32"/>
      <c r="BV62" s="32"/>
      <c r="BW62" s="32"/>
      <c r="BX62" s="32"/>
      <c r="BY62" s="32"/>
      <c r="BZ62" s="32"/>
      <c r="CA62" s="32"/>
      <c r="CB62" s="32"/>
      <c r="CC62" s="32"/>
      <c r="CD62" s="32"/>
      <c r="CE62" s="32"/>
      <c r="CF62" s="32"/>
      <c r="CG62" s="32"/>
      <c r="CH62" s="32"/>
      <c r="CI62" s="32"/>
      <c r="CJ62" s="32"/>
      <c r="CK62" s="32"/>
      <c r="CL62" s="32"/>
      <c r="CM62" s="32"/>
      <c r="CN62" s="32"/>
      <c r="CO62" s="32"/>
      <c r="CP62" s="32"/>
      <c r="CQ62" s="32"/>
      <c r="CR62" s="32"/>
      <c r="CS62" s="32"/>
      <c r="CT62" s="32"/>
      <c r="CU62" s="32"/>
      <c r="CV62" s="32"/>
      <c r="CW62" s="32"/>
      <c r="CX62" s="32"/>
      <c r="CY62" s="32"/>
      <c r="CZ62" s="32"/>
      <c r="DA62" s="32"/>
      <c r="DB62" s="32"/>
      <c r="DC62" s="32"/>
      <c r="DD62" s="32"/>
      <c r="DE62" s="32"/>
      <c r="DF62" s="32"/>
      <c r="DG62" s="32"/>
      <c r="DH62" s="32"/>
      <c r="DI62" s="32"/>
      <c r="DJ62" s="32"/>
      <c r="DK62" s="32"/>
      <c r="DL62" s="32"/>
      <c r="DM62" s="32"/>
      <c r="DN62" s="32"/>
      <c r="DO62" s="32"/>
      <c r="DP62" s="32"/>
      <c r="DQ62" s="32"/>
      <c r="DR62" s="32"/>
      <c r="DS62" s="32"/>
      <c r="DT62" s="32"/>
      <c r="DU62" s="32"/>
      <c r="DV62" s="32"/>
      <c r="DW62" s="32"/>
      <c r="DX62" s="32"/>
      <c r="DY62" s="32"/>
      <c r="DZ62" s="32"/>
      <c r="EA62" s="32"/>
      <c r="EB62" s="32"/>
      <c r="EC62" s="32"/>
      <c r="ED62" s="32"/>
      <c r="EE62" s="32"/>
      <c r="EF62" s="32"/>
      <c r="EG62" s="32"/>
      <c r="EH62" s="32"/>
      <c r="EI62" s="32"/>
      <c r="EJ62" s="32"/>
      <c r="EK62" s="32"/>
      <c r="EL62" s="32"/>
      <c r="EM62" s="32"/>
      <c r="EN62" s="32"/>
      <c r="EO62" s="32"/>
      <c r="EP62" s="32"/>
      <c r="EQ62" s="32"/>
      <c r="ER62" s="32"/>
      <c r="ES62" s="32"/>
      <c r="ET62" s="32"/>
      <c r="EU62" s="32"/>
      <c r="EV62" s="32"/>
      <c r="EW62" s="32"/>
      <c r="EX62" s="32"/>
      <c r="EY62" s="32"/>
      <c r="EZ62" s="32"/>
      <c r="FA62" s="32"/>
      <c r="FB62" s="32"/>
      <c r="FC62" s="32"/>
      <c r="FD62" s="32"/>
      <c r="FE62" s="32"/>
      <c r="FF62" s="32"/>
      <c r="FG62" s="32"/>
      <c r="FH62" s="32"/>
      <c r="FI62" s="32"/>
      <c r="FJ62" s="32"/>
      <c r="FK62" s="32"/>
      <c r="FL62" s="32"/>
      <c r="FM62" s="32"/>
      <c r="FN62" s="32"/>
      <c r="FO62" s="32"/>
      <c r="FP62" s="32"/>
      <c r="FQ62" s="32"/>
      <c r="FR62" s="32"/>
      <c r="FS62" s="32"/>
      <c r="FT62" s="32"/>
      <c r="FU62" s="32"/>
      <c r="FV62" s="32"/>
      <c r="FW62" s="32"/>
      <c r="FX62" s="32"/>
      <c r="FY62" s="32"/>
      <c r="FZ62" s="32"/>
      <c r="GA62" s="32"/>
      <c r="GB62" s="32"/>
      <c r="GC62" s="32"/>
      <c r="GD62" s="32"/>
      <c r="GE62" s="32"/>
      <c r="GF62" s="32"/>
      <c r="GG62" s="32"/>
      <c r="GH62" s="32"/>
    </row>
    <row r="63" spans="1:190" s="109" customFormat="1" ht="16.399999999999999" customHeight="1" x14ac:dyDescent="0.35">
      <c r="A63" s="32"/>
      <c r="B63" s="258"/>
      <c r="C63" s="259"/>
      <c r="D63" s="259"/>
      <c r="E63" s="241"/>
      <c r="F63" s="241"/>
      <c r="G63" s="241"/>
      <c r="H63" s="268"/>
      <c r="I63" s="241"/>
      <c r="J63" s="241"/>
      <c r="K63" s="241"/>
      <c r="L63" s="269"/>
      <c r="M63" s="7"/>
      <c r="N63" s="264"/>
      <c r="O63" s="265"/>
      <c r="Q63" s="32"/>
      <c r="R63" s="32"/>
      <c r="S63" s="32"/>
      <c r="T63" s="32"/>
      <c r="U63" s="32"/>
      <c r="V63" s="32"/>
      <c r="W63" s="32"/>
      <c r="X63" s="32"/>
      <c r="Y63" s="32"/>
      <c r="Z63" s="32"/>
      <c r="AA63" s="32"/>
      <c r="AB63" s="32"/>
      <c r="AC63" s="32"/>
      <c r="AD63" s="32"/>
      <c r="AE63" s="32"/>
      <c r="AF63" s="32"/>
      <c r="AG63" s="32"/>
      <c r="AH63" s="32"/>
      <c r="AI63" s="32"/>
      <c r="AJ63" s="32"/>
      <c r="AK63" s="32"/>
      <c r="AL63" s="32"/>
      <c r="AM63" s="32"/>
      <c r="AN63" s="32"/>
      <c r="AO63" s="32"/>
      <c r="AP63" s="32"/>
      <c r="AQ63" s="32"/>
      <c r="AR63" s="32"/>
      <c r="AS63" s="32"/>
      <c r="AT63" s="32"/>
      <c r="AU63" s="32"/>
      <c r="AV63" s="32"/>
      <c r="AW63" s="32"/>
      <c r="AX63" s="32"/>
      <c r="AY63" s="32"/>
      <c r="AZ63" s="32"/>
      <c r="BA63" s="32"/>
      <c r="BB63" s="32"/>
      <c r="BC63" s="32"/>
      <c r="BD63" s="32"/>
      <c r="BE63" s="32"/>
      <c r="BF63" s="32"/>
      <c r="BG63" s="32"/>
      <c r="BH63" s="32"/>
      <c r="BI63" s="32"/>
      <c r="BJ63" s="32"/>
      <c r="BK63" s="32"/>
      <c r="BL63" s="32"/>
      <c r="BM63" s="32"/>
      <c r="BN63" s="32"/>
      <c r="BO63" s="32"/>
      <c r="BP63" s="32"/>
      <c r="BQ63" s="32"/>
      <c r="BR63" s="32"/>
      <c r="BS63" s="32"/>
      <c r="BT63" s="32"/>
      <c r="BU63" s="32"/>
      <c r="BV63" s="32"/>
      <c r="BW63" s="32"/>
      <c r="BX63" s="32"/>
      <c r="BY63" s="32"/>
      <c r="BZ63" s="32"/>
      <c r="CA63" s="32"/>
      <c r="CB63" s="32"/>
      <c r="CC63" s="32"/>
      <c r="CD63" s="32"/>
      <c r="CE63" s="32"/>
      <c r="CF63" s="32"/>
      <c r="CG63" s="32"/>
      <c r="CH63" s="32"/>
      <c r="CI63" s="32"/>
      <c r="CJ63" s="32"/>
      <c r="CK63" s="32"/>
      <c r="CL63" s="32"/>
      <c r="CM63" s="32"/>
      <c r="CN63" s="32"/>
      <c r="CO63" s="32"/>
      <c r="CP63" s="32"/>
      <c r="CQ63" s="32"/>
      <c r="CR63" s="32"/>
      <c r="CS63" s="32"/>
      <c r="CT63" s="32"/>
      <c r="CU63" s="32"/>
      <c r="CV63" s="32"/>
      <c r="CW63" s="32"/>
      <c r="CX63" s="32"/>
      <c r="CY63" s="32"/>
      <c r="CZ63" s="32"/>
      <c r="DA63" s="32"/>
      <c r="DB63" s="32"/>
      <c r="DC63" s="32"/>
      <c r="DD63" s="32"/>
      <c r="DE63" s="32"/>
      <c r="DF63" s="32"/>
      <c r="DG63" s="32"/>
      <c r="DH63" s="32"/>
      <c r="DI63" s="32"/>
      <c r="DJ63" s="32"/>
      <c r="DK63" s="32"/>
      <c r="DL63" s="32"/>
      <c r="DM63" s="32"/>
      <c r="DN63" s="32"/>
      <c r="DO63" s="32"/>
      <c r="DP63" s="32"/>
      <c r="DQ63" s="32"/>
      <c r="DR63" s="32"/>
      <c r="DS63" s="32"/>
      <c r="DT63" s="32"/>
      <c r="DU63" s="32"/>
      <c r="DV63" s="32"/>
      <c r="DW63" s="32"/>
      <c r="DX63" s="32"/>
      <c r="DY63" s="32"/>
      <c r="DZ63" s="32"/>
      <c r="EA63" s="32"/>
      <c r="EB63" s="32"/>
      <c r="EC63" s="32"/>
      <c r="ED63" s="32"/>
      <c r="EE63" s="32"/>
      <c r="EF63" s="32"/>
      <c r="EG63" s="32"/>
      <c r="EH63" s="32"/>
      <c r="EI63" s="32"/>
      <c r="EJ63" s="32"/>
      <c r="EK63" s="32"/>
      <c r="EL63" s="32"/>
      <c r="EM63" s="32"/>
      <c r="EN63" s="32"/>
      <c r="EO63" s="32"/>
      <c r="EP63" s="32"/>
      <c r="EQ63" s="32"/>
      <c r="ER63" s="32"/>
      <c r="ES63" s="32"/>
      <c r="ET63" s="32"/>
      <c r="EU63" s="32"/>
      <c r="EV63" s="32"/>
      <c r="EW63" s="32"/>
      <c r="EX63" s="32"/>
      <c r="EY63" s="32"/>
      <c r="EZ63" s="32"/>
      <c r="FA63" s="32"/>
      <c r="FB63" s="32"/>
      <c r="FC63" s="32"/>
      <c r="FD63" s="32"/>
      <c r="FE63" s="32"/>
      <c r="FF63" s="32"/>
      <c r="FG63" s="32"/>
      <c r="FH63" s="32"/>
      <c r="FI63" s="32"/>
      <c r="FJ63" s="32"/>
      <c r="FK63" s="32"/>
      <c r="FL63" s="32"/>
      <c r="FM63" s="32"/>
      <c r="FN63" s="32"/>
      <c r="FO63" s="32"/>
      <c r="FP63" s="32"/>
      <c r="FQ63" s="32"/>
      <c r="FR63" s="32"/>
      <c r="FS63" s="32"/>
      <c r="FT63" s="32"/>
      <c r="FU63" s="32"/>
      <c r="FV63" s="32"/>
      <c r="FW63" s="32"/>
      <c r="FX63" s="32"/>
      <c r="FY63" s="32"/>
      <c r="FZ63" s="32"/>
      <c r="GA63" s="32"/>
      <c r="GB63" s="32"/>
      <c r="GC63" s="32"/>
      <c r="GD63" s="32"/>
      <c r="GE63" s="32"/>
      <c r="GF63" s="32"/>
      <c r="GG63" s="32"/>
      <c r="GH63" s="32"/>
    </row>
    <row r="64" spans="1:190" s="109" customFormat="1" ht="16" customHeight="1" x14ac:dyDescent="0.35">
      <c r="A64" s="32"/>
      <c r="B64" s="260"/>
      <c r="C64" s="261"/>
      <c r="D64" s="261"/>
      <c r="E64" s="241"/>
      <c r="F64" s="241"/>
      <c r="G64" s="241"/>
      <c r="H64" s="268"/>
      <c r="I64" s="244"/>
      <c r="J64" s="244"/>
      <c r="K64" s="244"/>
      <c r="L64" s="270"/>
      <c r="M64" s="7"/>
      <c r="N64" s="266"/>
      <c r="O64" s="267"/>
      <c r="Q64" s="32"/>
      <c r="R64" s="32"/>
      <c r="S64" s="32"/>
      <c r="T64" s="32"/>
      <c r="U64" s="32"/>
      <c r="V64" s="32"/>
      <c r="W64" s="32"/>
      <c r="X64" s="32"/>
      <c r="Y64" s="32"/>
      <c r="Z64" s="32"/>
      <c r="AA64" s="32"/>
      <c r="AB64" s="32"/>
      <c r="AC64" s="32"/>
      <c r="AD64" s="32"/>
      <c r="AE64" s="32"/>
      <c r="AF64" s="32"/>
      <c r="AG64" s="32"/>
      <c r="AH64" s="32"/>
      <c r="AI64" s="32"/>
      <c r="AJ64" s="32"/>
      <c r="AK64" s="32"/>
      <c r="AL64" s="32"/>
      <c r="AM64" s="32"/>
      <c r="AN64" s="32"/>
      <c r="AO64" s="32"/>
      <c r="AP64" s="32"/>
      <c r="AQ64" s="32"/>
      <c r="AR64" s="32"/>
      <c r="AS64" s="32"/>
      <c r="AT64" s="32"/>
      <c r="AU64" s="32"/>
      <c r="AV64" s="32"/>
      <c r="AW64" s="32"/>
      <c r="AX64" s="32"/>
      <c r="AY64" s="32"/>
      <c r="AZ64" s="32"/>
      <c r="BA64" s="32"/>
      <c r="BB64" s="32"/>
      <c r="BC64" s="32"/>
      <c r="BD64" s="32"/>
      <c r="BE64" s="32"/>
      <c r="BF64" s="32"/>
      <c r="BG64" s="32"/>
      <c r="BH64" s="32"/>
      <c r="BI64" s="32"/>
      <c r="BJ64" s="32"/>
      <c r="BK64" s="32"/>
      <c r="BL64" s="32"/>
      <c r="BM64" s="32"/>
      <c r="BN64" s="32"/>
      <c r="BO64" s="32"/>
      <c r="BP64" s="32"/>
      <c r="BQ64" s="32"/>
      <c r="BR64" s="32"/>
      <c r="BS64" s="32"/>
      <c r="BT64" s="32"/>
      <c r="BU64" s="32"/>
      <c r="BV64" s="32"/>
      <c r="BW64" s="32"/>
      <c r="BX64" s="32"/>
      <c r="BY64" s="32"/>
      <c r="BZ64" s="32"/>
      <c r="CA64" s="32"/>
      <c r="CB64" s="32"/>
      <c r="CC64" s="32"/>
      <c r="CD64" s="32"/>
      <c r="CE64" s="32"/>
      <c r="CF64" s="32"/>
      <c r="CG64" s="32"/>
      <c r="CH64" s="32"/>
      <c r="CI64" s="32"/>
      <c r="CJ64" s="32"/>
      <c r="CK64" s="32"/>
      <c r="CL64" s="32"/>
      <c r="CM64" s="32"/>
      <c r="CN64" s="32"/>
      <c r="CO64" s="32"/>
      <c r="CP64" s="32"/>
      <c r="CQ64" s="32"/>
      <c r="CR64" s="32"/>
      <c r="CS64" s="32"/>
      <c r="CT64" s="32"/>
      <c r="CU64" s="32"/>
      <c r="CV64" s="32"/>
      <c r="CW64" s="32"/>
      <c r="CX64" s="32"/>
      <c r="CY64" s="32"/>
      <c r="CZ64" s="32"/>
      <c r="DA64" s="32"/>
      <c r="DB64" s="32"/>
      <c r="DC64" s="32"/>
      <c r="DD64" s="32"/>
      <c r="DE64" s="32"/>
      <c r="DF64" s="32"/>
      <c r="DG64" s="32"/>
      <c r="DH64" s="32"/>
      <c r="DI64" s="32"/>
      <c r="DJ64" s="32"/>
      <c r="DK64" s="32"/>
      <c r="DL64" s="32"/>
      <c r="DM64" s="32"/>
      <c r="DN64" s="32"/>
      <c r="DO64" s="32"/>
      <c r="DP64" s="32"/>
      <c r="DQ64" s="32"/>
      <c r="DR64" s="32"/>
      <c r="DS64" s="32"/>
      <c r="DT64" s="32"/>
      <c r="DU64" s="32"/>
      <c r="DV64" s="32"/>
      <c r="DW64" s="32"/>
      <c r="DX64" s="32"/>
      <c r="DY64" s="32"/>
      <c r="DZ64" s="32"/>
      <c r="EA64" s="32"/>
      <c r="EB64" s="32"/>
      <c r="EC64" s="32"/>
      <c r="ED64" s="32"/>
      <c r="EE64" s="32"/>
      <c r="EF64" s="32"/>
      <c r="EG64" s="32"/>
      <c r="EH64" s="32"/>
      <c r="EI64" s="32"/>
      <c r="EJ64" s="32"/>
      <c r="EK64" s="32"/>
      <c r="EL64" s="32"/>
      <c r="EM64" s="32"/>
      <c r="EN64" s="32"/>
      <c r="EO64" s="32"/>
      <c r="EP64" s="32"/>
      <c r="EQ64" s="32"/>
      <c r="ER64" s="32"/>
      <c r="ES64" s="32"/>
      <c r="ET64" s="32"/>
      <c r="EU64" s="32"/>
      <c r="EV64" s="32"/>
      <c r="EW64" s="32"/>
      <c r="EX64" s="32"/>
      <c r="EY64" s="32"/>
      <c r="EZ64" s="32"/>
      <c r="FA64" s="32"/>
      <c r="FB64" s="32"/>
      <c r="FC64" s="32"/>
      <c r="FD64" s="32"/>
      <c r="FE64" s="32"/>
      <c r="FF64" s="32"/>
      <c r="FG64" s="32"/>
      <c r="FH64" s="32"/>
      <c r="FI64" s="32"/>
      <c r="FJ64" s="32"/>
      <c r="FK64" s="32"/>
      <c r="FL64" s="32"/>
      <c r="FM64" s="32"/>
      <c r="FN64" s="32"/>
      <c r="FO64" s="32"/>
      <c r="FP64" s="32"/>
      <c r="FQ64" s="32"/>
      <c r="FR64" s="32"/>
      <c r="FS64" s="32"/>
      <c r="FT64" s="32"/>
      <c r="FU64" s="32"/>
      <c r="FV64" s="32"/>
      <c r="FW64" s="32"/>
      <c r="FX64" s="32"/>
      <c r="FY64" s="32"/>
      <c r="FZ64" s="32"/>
      <c r="GA64" s="32"/>
      <c r="GB64" s="32"/>
      <c r="GC64" s="32"/>
      <c r="GD64" s="32"/>
      <c r="GE64" s="32"/>
      <c r="GF64" s="32"/>
      <c r="GG64" s="32"/>
      <c r="GH64" s="32"/>
    </row>
    <row r="65" spans="1:190" s="109" customFormat="1" ht="23.5" customHeight="1" x14ac:dyDescent="0.35">
      <c r="A65" s="32"/>
      <c r="B65" s="35"/>
      <c r="C65" s="251"/>
      <c r="D65" s="251"/>
      <c r="E65" s="249"/>
      <c r="F65" s="250"/>
      <c r="G65" s="153"/>
      <c r="H65" s="154"/>
      <c r="I65" s="69" t="str">
        <f>IF(E65="","",'Podpůrná data'!$F$7)</f>
        <v/>
      </c>
      <c r="J65" s="242">
        <f>IFERROR(INT(ROUND(E65,8)*(VLOOKUP(INT(H65),'Podpůrná data'!$A$196:$C$240,2,FALSE))*(H65/(INT(H65)))),0)</f>
        <v>0</v>
      </c>
      <c r="K65" s="242"/>
      <c r="L65" s="93">
        <f>IF(I65="",0,I65*J65)</f>
        <v>0</v>
      </c>
      <c r="M65" s="16">
        <f>IF(L65&gt;0,IF(ISTEXT(C65)=TRUE,0,1),0)</f>
        <v>0</v>
      </c>
      <c r="N65" s="252">
        <f>IF(L65&gt;0,G65,0)</f>
        <v>0</v>
      </c>
      <c r="O65" s="253"/>
      <c r="Q65" s="32"/>
      <c r="R65" s="32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  <c r="AF65" s="32"/>
      <c r="AG65" s="32"/>
      <c r="AH65" s="32"/>
      <c r="AI65" s="32"/>
      <c r="AJ65" s="32"/>
      <c r="AK65" s="32"/>
      <c r="AL65" s="32"/>
      <c r="AM65" s="32"/>
      <c r="AN65" s="32"/>
      <c r="AO65" s="32"/>
      <c r="AP65" s="32"/>
      <c r="AQ65" s="32"/>
      <c r="AR65" s="32"/>
      <c r="AS65" s="32"/>
      <c r="AT65" s="32"/>
      <c r="AU65" s="32"/>
      <c r="AV65" s="32"/>
      <c r="AW65" s="32"/>
      <c r="AX65" s="32"/>
      <c r="AY65" s="32"/>
      <c r="AZ65" s="32"/>
      <c r="BA65" s="32"/>
      <c r="BB65" s="32"/>
      <c r="BC65" s="32"/>
      <c r="BD65" s="32"/>
      <c r="BE65" s="32"/>
      <c r="BF65" s="32"/>
      <c r="BG65" s="32"/>
      <c r="BH65" s="32"/>
      <c r="BI65" s="32"/>
      <c r="BJ65" s="32"/>
      <c r="BK65" s="32"/>
      <c r="BL65" s="32"/>
      <c r="BM65" s="32"/>
      <c r="BN65" s="32"/>
      <c r="BO65" s="32"/>
      <c r="BP65" s="32"/>
      <c r="BQ65" s="32"/>
      <c r="BR65" s="32"/>
      <c r="BS65" s="32"/>
      <c r="BT65" s="32"/>
      <c r="BU65" s="32"/>
      <c r="BV65" s="32"/>
      <c r="BW65" s="32"/>
      <c r="BX65" s="32"/>
      <c r="BY65" s="32"/>
      <c r="BZ65" s="32"/>
      <c r="CA65" s="32"/>
      <c r="CB65" s="32"/>
      <c r="CC65" s="32"/>
      <c r="CD65" s="32"/>
      <c r="CE65" s="32"/>
      <c r="CF65" s="32"/>
      <c r="CG65" s="32"/>
      <c r="CH65" s="32"/>
      <c r="CI65" s="32"/>
      <c r="CJ65" s="32"/>
      <c r="CK65" s="32"/>
      <c r="CL65" s="32"/>
      <c r="CM65" s="32"/>
      <c r="CN65" s="32"/>
      <c r="CO65" s="32"/>
      <c r="CP65" s="32"/>
      <c r="CQ65" s="32"/>
      <c r="CR65" s="32"/>
      <c r="CS65" s="32"/>
      <c r="CT65" s="32"/>
      <c r="CU65" s="32"/>
      <c r="CV65" s="32"/>
      <c r="CW65" s="32"/>
      <c r="CX65" s="32"/>
      <c r="CY65" s="32"/>
      <c r="CZ65" s="32"/>
      <c r="DA65" s="32"/>
      <c r="DB65" s="32"/>
      <c r="DC65" s="32"/>
      <c r="DD65" s="32"/>
      <c r="DE65" s="32"/>
      <c r="DF65" s="32"/>
      <c r="DG65" s="32"/>
      <c r="DH65" s="32"/>
      <c r="DI65" s="32"/>
      <c r="DJ65" s="32"/>
      <c r="DK65" s="32"/>
      <c r="DL65" s="32"/>
      <c r="DM65" s="32"/>
      <c r="DN65" s="32"/>
      <c r="DO65" s="32"/>
      <c r="DP65" s="32"/>
      <c r="DQ65" s="32"/>
      <c r="DR65" s="32"/>
      <c r="DS65" s="32"/>
      <c r="DT65" s="32"/>
      <c r="DU65" s="32"/>
      <c r="DV65" s="32"/>
      <c r="DW65" s="32"/>
      <c r="DX65" s="32"/>
      <c r="DY65" s="32"/>
      <c r="DZ65" s="32"/>
      <c r="EA65" s="32"/>
      <c r="EB65" s="32"/>
      <c r="EC65" s="32"/>
      <c r="ED65" s="32"/>
      <c r="EE65" s="32"/>
      <c r="EF65" s="32"/>
      <c r="EG65" s="32"/>
      <c r="EH65" s="32"/>
      <c r="EI65" s="32"/>
      <c r="EJ65" s="32"/>
      <c r="EK65" s="32"/>
      <c r="EL65" s="32"/>
      <c r="EM65" s="32"/>
      <c r="EN65" s="32"/>
      <c r="EO65" s="32"/>
      <c r="EP65" s="32"/>
      <c r="EQ65" s="32"/>
      <c r="ER65" s="32"/>
      <c r="ES65" s="32"/>
      <c r="ET65" s="32"/>
      <c r="EU65" s="32"/>
      <c r="EV65" s="32"/>
      <c r="EW65" s="32"/>
      <c r="EX65" s="32"/>
      <c r="EY65" s="32"/>
      <c r="EZ65" s="32"/>
      <c r="FA65" s="32"/>
      <c r="FB65" s="32"/>
      <c r="FC65" s="32"/>
      <c r="FD65" s="32"/>
      <c r="FE65" s="32"/>
      <c r="FF65" s="32"/>
      <c r="FG65" s="32"/>
      <c r="FH65" s="32"/>
      <c r="FI65" s="32"/>
      <c r="FJ65" s="32"/>
      <c r="FK65" s="32"/>
      <c r="FL65" s="32"/>
      <c r="FM65" s="32"/>
      <c r="FN65" s="32"/>
      <c r="FO65" s="32"/>
      <c r="FP65" s="32"/>
      <c r="FQ65" s="32"/>
      <c r="FR65" s="32"/>
      <c r="FS65" s="32"/>
      <c r="FT65" s="32"/>
      <c r="FU65" s="32"/>
      <c r="FV65" s="32"/>
      <c r="FW65" s="32"/>
      <c r="FX65" s="32"/>
      <c r="FY65" s="32"/>
      <c r="FZ65" s="32"/>
      <c r="GA65" s="32"/>
      <c r="GB65" s="32"/>
      <c r="GC65" s="32"/>
      <c r="GD65" s="32"/>
      <c r="GE65" s="32"/>
      <c r="GF65" s="32"/>
      <c r="GG65" s="32"/>
      <c r="GH65" s="32"/>
    </row>
    <row r="66" spans="1:190" s="109" customFormat="1" ht="16" customHeight="1" thickBot="1" x14ac:dyDescent="0.4">
      <c r="A66" s="32"/>
      <c r="B66" s="37"/>
      <c r="C66" s="17"/>
      <c r="D66" s="17"/>
      <c r="E66" s="17"/>
      <c r="F66" s="17"/>
      <c r="G66" s="17"/>
      <c r="H66" s="17"/>
      <c r="I66" s="17"/>
      <c r="J66" s="17"/>
      <c r="K66" s="17"/>
      <c r="L66" s="18"/>
      <c r="M66" s="7"/>
      <c r="N66" s="75"/>
      <c r="O66" s="76"/>
      <c r="Q66" s="32"/>
      <c r="R66" s="32"/>
      <c r="S66" s="32"/>
      <c r="T66" s="32"/>
      <c r="U66" s="32"/>
      <c r="V66" s="32"/>
      <c r="W66" s="32"/>
      <c r="X66" s="32"/>
      <c r="Y66" s="32"/>
      <c r="Z66" s="32"/>
      <c r="AA66" s="32"/>
      <c r="AB66" s="32"/>
      <c r="AC66" s="32"/>
      <c r="AD66" s="32"/>
      <c r="AE66" s="32"/>
      <c r="AF66" s="32"/>
      <c r="AG66" s="32"/>
      <c r="AH66" s="32"/>
      <c r="AI66" s="32"/>
      <c r="AJ66" s="32"/>
      <c r="AK66" s="32"/>
      <c r="AL66" s="32"/>
      <c r="AM66" s="32"/>
      <c r="AN66" s="32"/>
      <c r="AO66" s="32"/>
      <c r="AP66" s="32"/>
      <c r="AQ66" s="32"/>
      <c r="AR66" s="32"/>
      <c r="AS66" s="32"/>
      <c r="AT66" s="32"/>
      <c r="AU66" s="32"/>
      <c r="AV66" s="32"/>
      <c r="AW66" s="32"/>
      <c r="AX66" s="32"/>
      <c r="AY66" s="32"/>
      <c r="AZ66" s="32"/>
      <c r="BA66" s="32"/>
      <c r="BB66" s="32"/>
      <c r="BC66" s="32"/>
      <c r="BD66" s="32"/>
      <c r="BE66" s="32"/>
      <c r="BF66" s="32"/>
      <c r="BG66" s="32"/>
      <c r="BH66" s="32"/>
      <c r="BI66" s="32"/>
      <c r="BJ66" s="32"/>
      <c r="BK66" s="32"/>
      <c r="BL66" s="32"/>
      <c r="BM66" s="32"/>
      <c r="BN66" s="32"/>
      <c r="BO66" s="32"/>
      <c r="BP66" s="32"/>
      <c r="BQ66" s="32"/>
      <c r="BR66" s="32"/>
      <c r="BS66" s="32"/>
      <c r="BT66" s="32"/>
      <c r="BU66" s="32"/>
      <c r="BV66" s="32"/>
      <c r="BW66" s="32"/>
      <c r="BX66" s="32"/>
      <c r="BY66" s="32"/>
      <c r="BZ66" s="32"/>
      <c r="CA66" s="32"/>
      <c r="CB66" s="32"/>
      <c r="CC66" s="32"/>
      <c r="CD66" s="32"/>
      <c r="CE66" s="32"/>
      <c r="CF66" s="32"/>
      <c r="CG66" s="32"/>
      <c r="CH66" s="32"/>
      <c r="CI66" s="32"/>
      <c r="CJ66" s="32"/>
      <c r="CK66" s="32"/>
      <c r="CL66" s="32"/>
      <c r="CM66" s="32"/>
      <c r="CN66" s="32"/>
      <c r="CO66" s="32"/>
      <c r="CP66" s="32"/>
      <c r="CQ66" s="32"/>
      <c r="CR66" s="32"/>
      <c r="CS66" s="32"/>
      <c r="CT66" s="32"/>
      <c r="CU66" s="32"/>
      <c r="CV66" s="32"/>
      <c r="CW66" s="32"/>
      <c r="CX66" s="32"/>
      <c r="CY66" s="32"/>
      <c r="CZ66" s="32"/>
      <c r="DA66" s="32"/>
      <c r="DB66" s="32"/>
      <c r="DC66" s="32"/>
      <c r="DD66" s="32"/>
      <c r="DE66" s="32"/>
      <c r="DF66" s="32"/>
      <c r="DG66" s="32"/>
      <c r="DH66" s="32"/>
      <c r="DI66" s="32"/>
      <c r="DJ66" s="32"/>
      <c r="DK66" s="32"/>
      <c r="DL66" s="32"/>
      <c r="DM66" s="32"/>
      <c r="DN66" s="32"/>
      <c r="DO66" s="32"/>
      <c r="DP66" s="32"/>
      <c r="DQ66" s="32"/>
      <c r="DR66" s="32"/>
      <c r="DS66" s="32"/>
      <c r="DT66" s="32"/>
      <c r="DU66" s="32"/>
      <c r="DV66" s="32"/>
      <c r="DW66" s="32"/>
      <c r="DX66" s="32"/>
      <c r="DY66" s="32"/>
      <c r="DZ66" s="32"/>
      <c r="EA66" s="32"/>
      <c r="EB66" s="32"/>
      <c r="EC66" s="32"/>
      <c r="ED66" s="32"/>
      <c r="EE66" s="32"/>
      <c r="EF66" s="32"/>
      <c r="EG66" s="32"/>
      <c r="EH66" s="32"/>
      <c r="EI66" s="32"/>
      <c r="EJ66" s="32"/>
      <c r="EK66" s="32"/>
      <c r="EL66" s="32"/>
      <c r="EM66" s="32"/>
      <c r="EN66" s="32"/>
      <c r="EO66" s="32"/>
      <c r="EP66" s="32"/>
      <c r="EQ66" s="32"/>
      <c r="ER66" s="32"/>
      <c r="ES66" s="32"/>
      <c r="ET66" s="32"/>
      <c r="EU66" s="32"/>
      <c r="EV66" s="32"/>
      <c r="EW66" s="32"/>
      <c r="EX66" s="32"/>
      <c r="EY66" s="32"/>
      <c r="EZ66" s="32"/>
      <c r="FA66" s="32"/>
      <c r="FB66" s="32"/>
      <c r="FC66" s="32"/>
      <c r="FD66" s="32"/>
      <c r="FE66" s="32"/>
      <c r="FF66" s="32"/>
      <c r="FG66" s="32"/>
      <c r="FH66" s="32"/>
      <c r="FI66" s="32"/>
      <c r="FJ66" s="32"/>
      <c r="FK66" s="32"/>
      <c r="FL66" s="32"/>
      <c r="FM66" s="32"/>
      <c r="FN66" s="32"/>
      <c r="FO66" s="32"/>
      <c r="FP66" s="32"/>
      <c r="FQ66" s="32"/>
      <c r="FR66" s="32"/>
      <c r="FS66" s="32"/>
      <c r="FT66" s="32"/>
      <c r="FU66" s="32"/>
      <c r="FV66" s="32"/>
      <c r="FW66" s="32"/>
      <c r="FX66" s="32"/>
      <c r="FY66" s="32"/>
      <c r="FZ66" s="32"/>
      <c r="GA66" s="32"/>
      <c r="GB66" s="32"/>
      <c r="GC66" s="32"/>
      <c r="GD66" s="32"/>
      <c r="GE66" s="32"/>
      <c r="GF66" s="32"/>
      <c r="GG66" s="32"/>
      <c r="GH66" s="32"/>
    </row>
    <row r="67" spans="1:190" ht="16" customHeight="1" x14ac:dyDescent="0.35"/>
    <row r="68" spans="1:190" ht="16" customHeight="1" x14ac:dyDescent="0.35">
      <c r="C68" s="32"/>
      <c r="D68" s="32"/>
      <c r="E68" s="32"/>
      <c r="F68" s="32"/>
      <c r="G68" s="32"/>
      <c r="M68" s="32"/>
    </row>
    <row r="69" spans="1:190" ht="16" customHeight="1" x14ac:dyDescent="0.35">
      <c r="C69" s="32"/>
      <c r="D69" s="32"/>
      <c r="E69" s="32"/>
      <c r="F69" s="32"/>
      <c r="G69" s="32"/>
      <c r="M69" s="32"/>
    </row>
    <row r="70" spans="1:190" ht="16" customHeight="1" x14ac:dyDescent="0.35">
      <c r="C70" s="32"/>
      <c r="D70" s="32"/>
      <c r="E70" s="32"/>
      <c r="F70" s="32"/>
      <c r="G70" s="32"/>
      <c r="M70" s="32"/>
    </row>
    <row r="71" spans="1:190" ht="16" customHeight="1" x14ac:dyDescent="0.35">
      <c r="C71" s="32"/>
      <c r="D71" s="32"/>
      <c r="E71" s="32"/>
      <c r="F71" s="32"/>
      <c r="G71" s="32"/>
      <c r="M71" s="32"/>
    </row>
    <row r="72" spans="1:190" ht="16" customHeight="1" x14ac:dyDescent="0.35">
      <c r="C72" s="32"/>
      <c r="D72" s="32"/>
      <c r="E72" s="32"/>
      <c r="F72" s="32"/>
      <c r="G72" s="32"/>
      <c r="M72" s="32"/>
    </row>
    <row r="73" spans="1:190" ht="16" customHeight="1" x14ac:dyDescent="0.35">
      <c r="C73" s="32"/>
      <c r="D73" s="32"/>
      <c r="E73" s="32"/>
      <c r="F73" s="32"/>
      <c r="G73" s="32"/>
      <c r="M73" s="32"/>
    </row>
    <row r="74" spans="1:190" ht="16" customHeight="1" x14ac:dyDescent="0.35">
      <c r="C74" s="32"/>
      <c r="D74" s="32"/>
      <c r="E74" s="32"/>
      <c r="F74" s="32"/>
      <c r="G74" s="32"/>
      <c r="M74" s="32"/>
    </row>
    <row r="75" spans="1:190" ht="16" customHeight="1" x14ac:dyDescent="0.35"/>
    <row r="76" spans="1:190" ht="16" customHeight="1" x14ac:dyDescent="0.35"/>
    <row r="77" spans="1:190" ht="16" customHeight="1" x14ac:dyDescent="0.35"/>
    <row r="78" spans="1:190" ht="16" customHeight="1" x14ac:dyDescent="0.35"/>
    <row r="79" spans="1:190" ht="16" customHeight="1" x14ac:dyDescent="0.35"/>
    <row r="80" spans="1:190" ht="16" customHeight="1" x14ac:dyDescent="0.35"/>
    <row r="81" ht="16" customHeight="1" x14ac:dyDescent="0.35"/>
    <row r="82" ht="16" customHeight="1" x14ac:dyDescent="0.35"/>
    <row r="83" ht="16" customHeight="1" x14ac:dyDescent="0.35"/>
    <row r="84" ht="16" customHeight="1" x14ac:dyDescent="0.35"/>
    <row r="85" ht="16" customHeight="1" x14ac:dyDescent="0.35"/>
    <row r="86" ht="16" customHeight="1" x14ac:dyDescent="0.35"/>
    <row r="87" ht="16" customHeight="1" x14ac:dyDescent="0.35"/>
    <row r="88" ht="16" customHeight="1" x14ac:dyDescent="0.35"/>
    <row r="89" ht="16" customHeight="1" x14ac:dyDescent="0.35"/>
    <row r="90" ht="16" customHeight="1" x14ac:dyDescent="0.35"/>
    <row r="91" ht="16" customHeight="1" x14ac:dyDescent="0.35"/>
    <row r="92" ht="16" customHeight="1" x14ac:dyDescent="0.35"/>
    <row r="93" ht="16" customHeight="1" x14ac:dyDescent="0.35"/>
    <row r="94" ht="16" customHeight="1" x14ac:dyDescent="0.35"/>
    <row r="95" ht="16" customHeight="1" x14ac:dyDescent="0.35"/>
    <row r="96" ht="16" customHeight="1" x14ac:dyDescent="0.35"/>
    <row r="97" ht="16" customHeight="1" x14ac:dyDescent="0.35"/>
    <row r="98" ht="16" customHeight="1" x14ac:dyDescent="0.35"/>
    <row r="99" ht="16" customHeight="1" x14ac:dyDescent="0.35"/>
    <row r="100" ht="16" customHeight="1" x14ac:dyDescent="0.35"/>
    <row r="101" ht="16" customHeight="1" x14ac:dyDescent="0.35"/>
    <row r="102" ht="16" customHeight="1" x14ac:dyDescent="0.35"/>
    <row r="103" ht="16" customHeight="1" x14ac:dyDescent="0.35"/>
    <row r="104" ht="16" customHeight="1" x14ac:dyDescent="0.35"/>
    <row r="105" ht="16" customHeight="1" x14ac:dyDescent="0.35"/>
    <row r="106" ht="16" customHeight="1" x14ac:dyDescent="0.35"/>
    <row r="107" ht="16" customHeight="1" x14ac:dyDescent="0.35"/>
    <row r="108" ht="16" customHeight="1" x14ac:dyDescent="0.35"/>
    <row r="109" ht="16" customHeight="1" x14ac:dyDescent="0.35"/>
    <row r="110" ht="16" customHeight="1" x14ac:dyDescent="0.35"/>
    <row r="111" ht="16" customHeight="1" x14ac:dyDescent="0.35"/>
    <row r="112" ht="16" customHeight="1" x14ac:dyDescent="0.35"/>
    <row r="113" ht="16" customHeight="1" x14ac:dyDescent="0.35"/>
    <row r="114" ht="16" customHeight="1" x14ac:dyDescent="0.35"/>
    <row r="115" ht="16" customHeight="1" x14ac:dyDescent="0.35"/>
    <row r="116" ht="16" customHeight="1" x14ac:dyDescent="0.35"/>
    <row r="117" ht="16" customHeight="1" x14ac:dyDescent="0.35"/>
    <row r="118" ht="16" customHeight="1" x14ac:dyDescent="0.35"/>
    <row r="119" ht="16" customHeight="1" x14ac:dyDescent="0.35"/>
    <row r="120" ht="16" customHeight="1" x14ac:dyDescent="0.35"/>
    <row r="121" ht="16" customHeight="1" x14ac:dyDescent="0.35"/>
    <row r="122" ht="16" customHeight="1" x14ac:dyDescent="0.35"/>
    <row r="123" ht="16" customHeight="1" x14ac:dyDescent="0.35"/>
    <row r="124" ht="16" customHeight="1" x14ac:dyDescent="0.35"/>
    <row r="125" ht="16" customHeight="1" x14ac:dyDescent="0.35"/>
    <row r="126" ht="16" customHeight="1" x14ac:dyDescent="0.35"/>
    <row r="127" ht="16" customHeight="1" x14ac:dyDescent="0.35"/>
    <row r="128" ht="16" customHeight="1" x14ac:dyDescent="0.35"/>
    <row r="129" ht="16" customHeight="1" x14ac:dyDescent="0.35"/>
    <row r="130" ht="16" customHeight="1" x14ac:dyDescent="0.35"/>
    <row r="131" ht="16" customHeight="1" x14ac:dyDescent="0.35"/>
    <row r="132" ht="16" customHeight="1" x14ac:dyDescent="0.35"/>
    <row r="133" ht="16" customHeight="1" x14ac:dyDescent="0.35"/>
    <row r="134" ht="16" customHeight="1" x14ac:dyDescent="0.35"/>
    <row r="135" ht="16" customHeight="1" x14ac:dyDescent="0.35"/>
    <row r="136" ht="16" customHeight="1" x14ac:dyDescent="0.35"/>
    <row r="137" ht="16" customHeight="1" x14ac:dyDescent="0.35"/>
    <row r="138" ht="16" customHeight="1" x14ac:dyDescent="0.35"/>
    <row r="139" ht="16" customHeight="1" x14ac:dyDescent="0.35"/>
    <row r="140" ht="16" customHeight="1" x14ac:dyDescent="0.35"/>
    <row r="141" ht="16" customHeight="1" x14ac:dyDescent="0.35"/>
    <row r="142" ht="16" customHeight="1" x14ac:dyDescent="0.35"/>
    <row r="143" ht="16" customHeight="1" x14ac:dyDescent="0.35"/>
    <row r="144" ht="16" customHeight="1" x14ac:dyDescent="0.35"/>
    <row r="145" ht="16" customHeight="1" x14ac:dyDescent="0.35"/>
    <row r="146" ht="16" customHeight="1" x14ac:dyDescent="0.35"/>
    <row r="147" ht="16" customHeight="1" x14ac:dyDescent="0.35"/>
    <row r="148" ht="16" customHeight="1" x14ac:dyDescent="0.35"/>
    <row r="149" ht="16" customHeight="1" x14ac:dyDescent="0.35"/>
    <row r="150" ht="16" customHeight="1" x14ac:dyDescent="0.35"/>
    <row r="151" ht="16" customHeight="1" x14ac:dyDescent="0.35"/>
    <row r="152" ht="16" customHeight="1" x14ac:dyDescent="0.35"/>
    <row r="153" ht="16" customHeight="1" x14ac:dyDescent="0.35"/>
    <row r="154" ht="16" customHeight="1" x14ac:dyDescent="0.35"/>
    <row r="155" ht="16" customHeight="1" x14ac:dyDescent="0.35"/>
    <row r="156" ht="16" customHeight="1" x14ac:dyDescent="0.35"/>
    <row r="157" ht="16" customHeight="1" x14ac:dyDescent="0.35"/>
    <row r="158" ht="16" customHeight="1" x14ac:dyDescent="0.35"/>
    <row r="159" ht="16" customHeight="1" x14ac:dyDescent="0.35"/>
    <row r="160" ht="16" customHeight="1" x14ac:dyDescent="0.35"/>
    <row r="161" ht="16" customHeight="1" x14ac:dyDescent="0.35"/>
    <row r="162" ht="16" customHeight="1" x14ac:dyDescent="0.35"/>
    <row r="163" ht="16" customHeight="1" x14ac:dyDescent="0.35"/>
    <row r="164" ht="16" customHeight="1" x14ac:dyDescent="0.35"/>
    <row r="165" ht="16" customHeight="1" x14ac:dyDescent="0.35"/>
    <row r="166" ht="16" customHeight="1" x14ac:dyDescent="0.35"/>
    <row r="167" ht="16" customHeight="1" x14ac:dyDescent="0.35"/>
    <row r="168" ht="16" customHeight="1" x14ac:dyDescent="0.35"/>
    <row r="169" ht="16" customHeight="1" x14ac:dyDescent="0.35"/>
    <row r="170" ht="16" customHeight="1" x14ac:dyDescent="0.35"/>
    <row r="171" ht="16" customHeight="1" x14ac:dyDescent="0.35"/>
    <row r="172" ht="16" customHeight="1" x14ac:dyDescent="0.35"/>
    <row r="173" ht="16" customHeight="1" x14ac:dyDescent="0.35"/>
  </sheetData>
  <sheetProtection algorithmName="SHA-512" hashValue="DIovOxTQWgXEizmOwK6puU0zWsXyID3dX8LOjWUf6wKfRRsUar7Xun6v1oLjUt9Id3CukwEW2yCgMqLigrtt+Q==" saltValue="DddI+feVIP4kRih5GZ+Dug==" spinCount="100000" sheet="1" objects="1" scenarios="1"/>
  <mergeCells count="91">
    <mergeCell ref="N11:N15"/>
    <mergeCell ref="L11:L15"/>
    <mergeCell ref="I11:I15"/>
    <mergeCell ref="K13:K15"/>
    <mergeCell ref="B2:O2"/>
    <mergeCell ref="B4:O4"/>
    <mergeCell ref="G3:N3"/>
    <mergeCell ref="G5:N5"/>
    <mergeCell ref="C5:E5"/>
    <mergeCell ref="C3:E3"/>
    <mergeCell ref="N10:O10"/>
    <mergeCell ref="B6:O6"/>
    <mergeCell ref="L20:L24"/>
    <mergeCell ref="N34:O34"/>
    <mergeCell ref="N36:O36"/>
    <mergeCell ref="N28:O28"/>
    <mergeCell ref="N29:O33"/>
    <mergeCell ref="L29:L33"/>
    <mergeCell ref="I22:I24"/>
    <mergeCell ref="J19:K19"/>
    <mergeCell ref="J22:K24"/>
    <mergeCell ref="J25:K25"/>
    <mergeCell ref="B19:D24"/>
    <mergeCell ref="C25:D25"/>
    <mergeCell ref="E19:H19"/>
    <mergeCell ref="E25:H25"/>
    <mergeCell ref="E22:H24"/>
    <mergeCell ref="C34:D34"/>
    <mergeCell ref="E34:G34"/>
    <mergeCell ref="N39:O39"/>
    <mergeCell ref="J56:K56"/>
    <mergeCell ref="J28:K28"/>
    <mergeCell ref="J31:K33"/>
    <mergeCell ref="J34:K34"/>
    <mergeCell ref="J36:K36"/>
    <mergeCell ref="J39:K39"/>
    <mergeCell ref="L51:L55"/>
    <mergeCell ref="L42:L46"/>
    <mergeCell ref="C35:D35"/>
    <mergeCell ref="B41:D46"/>
    <mergeCell ref="I42:K46"/>
    <mergeCell ref="E42:H46"/>
    <mergeCell ref="I41:K41"/>
    <mergeCell ref="E36:G36"/>
    <mergeCell ref="H51:H55"/>
    <mergeCell ref="B1:C1"/>
    <mergeCell ref="C16:D16"/>
    <mergeCell ref="H11:H15"/>
    <mergeCell ref="E13:E15"/>
    <mergeCell ref="G13:G15"/>
    <mergeCell ref="B10:D15"/>
    <mergeCell ref="B8:O8"/>
    <mergeCell ref="F13:F15"/>
    <mergeCell ref="J13:J15"/>
    <mergeCell ref="O13:O15"/>
    <mergeCell ref="C47:D47"/>
    <mergeCell ref="B28:D33"/>
    <mergeCell ref="E28:G28"/>
    <mergeCell ref="E29:G33"/>
    <mergeCell ref="E62:F64"/>
    <mergeCell ref="C65:D65"/>
    <mergeCell ref="N65:O65"/>
    <mergeCell ref="N50:O50"/>
    <mergeCell ref="B50:D55"/>
    <mergeCell ref="N59:O59"/>
    <mergeCell ref="N51:O55"/>
    <mergeCell ref="B59:D64"/>
    <mergeCell ref="C56:D56"/>
    <mergeCell ref="N56:O56"/>
    <mergeCell ref="H60:H64"/>
    <mergeCell ref="I60:I64"/>
    <mergeCell ref="L60:L64"/>
    <mergeCell ref="N60:O64"/>
    <mergeCell ref="J59:K59"/>
    <mergeCell ref="J62:K64"/>
    <mergeCell ref="G62:G64"/>
    <mergeCell ref="J65:K65"/>
    <mergeCell ref="J50:K50"/>
    <mergeCell ref="J53:K55"/>
    <mergeCell ref="H29:H33"/>
    <mergeCell ref="I29:I33"/>
    <mergeCell ref="I47:K47"/>
    <mergeCell ref="E47:H47"/>
    <mergeCell ref="I51:I55"/>
    <mergeCell ref="E50:F50"/>
    <mergeCell ref="E53:F55"/>
    <mergeCell ref="G53:G55"/>
    <mergeCell ref="E56:F56"/>
    <mergeCell ref="E41:H41"/>
    <mergeCell ref="E59:F59"/>
    <mergeCell ref="E65:F65"/>
  </mergeCells>
  <phoneticPr fontId="19" type="noConversion"/>
  <conditionalFormatting sqref="J39:K39">
    <cfRule type="cellIs" dxfId="0" priority="1" operator="greaterThan">
      <formula>120</formula>
    </cfRule>
  </conditionalFormatting>
  <dataValidations count="2">
    <dataValidation type="decimal" allowBlank="1" showInputMessage="1" showErrorMessage="1" sqref="H34 H36" xr:uid="{2C6BABDF-BE31-4FCF-881E-B4AB581CD5CB}">
      <formula1>0</formula1>
      <formula2>6</formula2>
    </dataValidation>
    <dataValidation type="decimal" allowBlank="1" showInputMessage="1" showErrorMessage="1" sqref="H16" xr:uid="{89031536-9F24-4F67-A8DF-4BF3FCD652EC}">
      <formula1>12</formula1>
      <formula2>36</formula2>
    </dataValidation>
  </dataValidations>
  <hyperlinks>
    <hyperlink ref="B1:C1" location="Úvod!A1" display="zpět na úvodní stránku" xr:uid="{E751A6D1-8A2D-4EC9-B960-EAD431D9789B}"/>
  </hyperlinks>
  <pageMargins left="0.7" right="0.7" top="0.78740157499999996" bottom="0.78740157499999996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44212282-EE02-4A2A-91EC-92C203F10591}">
          <x14:formula1>
            <xm:f>'Podpůrná data'!$L$4:$L$6</xm:f>
          </x14:formula1>
          <xm:sqref>E16</xm:sqref>
        </x14:dataValidation>
        <x14:dataValidation type="list" allowBlank="1" showInputMessage="1" showErrorMessage="1" xr:uid="{4DBC847C-70CD-415D-92B3-D8CB4BFCE5DB}">
          <x14:formula1>
            <xm:f>'Podpůrná data'!$I$23:$I$192</xm:f>
          </x14:formula1>
          <xm:sqref>E34:F34 E36:F36</xm:sqref>
        </x14:dataValidation>
        <x14:dataValidation type="list" allowBlank="1" showInputMessage="1" showErrorMessage="1" xr:uid="{3AD645B3-7BAA-4984-80A7-7C1ACC16F562}">
          <x14:formula1>
            <xm:f>'Podpůrná data'!$O$4:$O$11</xm:f>
          </x14:formula1>
          <xm:sqref>F16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9B32CC-E11F-47A7-857B-BEED3C8423F3}">
  <dimension ref="A2:Q367"/>
  <sheetViews>
    <sheetView zoomScale="70" zoomScaleNormal="70" workbookViewId="0">
      <selection activeCell="F12" sqref="F12"/>
    </sheetView>
  </sheetViews>
  <sheetFormatPr defaultRowHeight="14.5" x14ac:dyDescent="0.35"/>
  <cols>
    <col min="1" max="1" width="28.08984375" customWidth="1"/>
    <col min="2" max="2" width="21.90625" customWidth="1"/>
    <col min="3" max="3" width="20.54296875" customWidth="1"/>
    <col min="4" max="4" width="16" customWidth="1"/>
    <col min="5" max="5" width="14.453125" customWidth="1"/>
    <col min="6" max="7" width="12.6328125" customWidth="1"/>
    <col min="9" max="9" width="28.36328125" customWidth="1"/>
    <col min="10" max="10" width="19.453125" customWidth="1"/>
    <col min="11" max="11" width="10" customWidth="1"/>
    <col min="12" max="12" width="8" customWidth="1"/>
    <col min="16" max="16" width="25.6328125" customWidth="1"/>
  </cols>
  <sheetData>
    <row r="2" spans="1:16" x14ac:dyDescent="0.35">
      <c r="A2" s="316"/>
      <c r="B2" s="316"/>
      <c r="C2" s="316"/>
      <c r="D2" s="316"/>
      <c r="E2" s="316"/>
      <c r="F2" s="316"/>
      <c r="G2" s="317"/>
      <c r="H2" s="317"/>
      <c r="M2" s="81"/>
    </row>
    <row r="3" spans="1:16" ht="66" customHeight="1" x14ac:dyDescent="0.35">
      <c r="A3" s="82" t="s">
        <v>249</v>
      </c>
      <c r="B3" s="82" t="s">
        <v>258</v>
      </c>
      <c r="C3" s="82" t="s">
        <v>259</v>
      </c>
      <c r="D3" s="82" t="s">
        <v>260</v>
      </c>
      <c r="E3" s="82" t="s">
        <v>261</v>
      </c>
      <c r="F3" s="83" t="s">
        <v>262</v>
      </c>
      <c r="G3" s="101" t="s">
        <v>288</v>
      </c>
      <c r="H3" s="84"/>
      <c r="I3" s="85" t="s">
        <v>263</v>
      </c>
      <c r="J3" s="85" t="s">
        <v>264</v>
      </c>
      <c r="O3" s="302" t="s">
        <v>310</v>
      </c>
      <c r="P3" s="302"/>
    </row>
    <row r="4" spans="1:16" x14ac:dyDescent="0.35">
      <c r="A4" s="306" t="s">
        <v>265</v>
      </c>
      <c r="B4" s="308">
        <v>23101</v>
      </c>
      <c r="C4" s="87" t="s">
        <v>266</v>
      </c>
      <c r="D4" s="88">
        <v>56506.032099999997</v>
      </c>
      <c r="E4" s="89">
        <f t="shared" ref="E4:E9" si="0">D4*1.338</f>
        <v>75605.070949800007</v>
      </c>
      <c r="F4" s="89">
        <f>FLOOR(FLOOR(E4*12/1720,1)*1.15,1)</f>
        <v>606</v>
      </c>
      <c r="G4" s="89">
        <f>FLOOR(E4*12/1720,1)</f>
        <v>527</v>
      </c>
      <c r="I4" s="303">
        <v>9114</v>
      </c>
      <c r="J4" s="303">
        <v>317</v>
      </c>
      <c r="L4" s="106" t="s">
        <v>267</v>
      </c>
      <c r="O4" s="104" t="s">
        <v>291</v>
      </c>
      <c r="P4" s="104" t="s">
        <v>292</v>
      </c>
    </row>
    <row r="5" spans="1:16" x14ac:dyDescent="0.35">
      <c r="A5" s="307"/>
      <c r="B5" s="309"/>
      <c r="C5" s="87" t="s">
        <v>268</v>
      </c>
      <c r="D5" s="88">
        <v>71942.282900000006</v>
      </c>
      <c r="E5" s="89">
        <f t="shared" si="0"/>
        <v>96258.774520200008</v>
      </c>
      <c r="F5" s="89">
        <f>FLOOR(FLOOR(E5*12/1720,1)*1.15,1)</f>
        <v>771</v>
      </c>
      <c r="G5" s="89">
        <f>FLOOR(E5*12/1720,1)</f>
        <v>671</v>
      </c>
      <c r="I5" s="304"/>
      <c r="J5" s="304"/>
      <c r="L5" s="106" t="s">
        <v>269</v>
      </c>
      <c r="O5" s="104" t="s">
        <v>293</v>
      </c>
      <c r="P5" s="104" t="s">
        <v>294</v>
      </c>
    </row>
    <row r="6" spans="1:16" x14ac:dyDescent="0.35">
      <c r="A6" s="82" t="s">
        <v>242</v>
      </c>
      <c r="B6" s="90">
        <v>23101</v>
      </c>
      <c r="C6" s="87" t="s">
        <v>268</v>
      </c>
      <c r="D6" s="88">
        <v>71942.282900000006</v>
      </c>
      <c r="E6" s="89">
        <f t="shared" si="0"/>
        <v>96258.774520200008</v>
      </c>
      <c r="F6" s="89">
        <f>FLOOR(E6*12/1720,1)</f>
        <v>671</v>
      </c>
      <c r="G6" s="102" t="s">
        <v>289</v>
      </c>
      <c r="I6" s="304"/>
      <c r="J6" s="304"/>
      <c r="L6" s="106" t="s">
        <v>338</v>
      </c>
      <c r="O6" s="105" t="s">
        <v>295</v>
      </c>
      <c r="P6" s="104" t="s">
        <v>296</v>
      </c>
    </row>
    <row r="7" spans="1:16" x14ac:dyDescent="0.35">
      <c r="A7" s="306" t="s">
        <v>270</v>
      </c>
      <c r="B7" s="308">
        <v>23101</v>
      </c>
      <c r="C7" s="87" t="s">
        <v>266</v>
      </c>
      <c r="D7" s="88">
        <v>56506.032099999997</v>
      </c>
      <c r="E7" s="89">
        <f t="shared" si="0"/>
        <v>75605.070949800007</v>
      </c>
      <c r="F7" s="310">
        <f>FLOOR(SUM(E7:E9)*12/5160,1)</f>
        <v>562</v>
      </c>
      <c r="G7" s="318" t="s">
        <v>289</v>
      </c>
      <c r="I7" s="304"/>
      <c r="J7" s="304"/>
      <c r="O7" s="104" t="s">
        <v>297</v>
      </c>
      <c r="P7" s="104" t="s">
        <v>298</v>
      </c>
    </row>
    <row r="8" spans="1:16" x14ac:dyDescent="0.35">
      <c r="A8" s="307"/>
      <c r="B8" s="309"/>
      <c r="C8" s="87" t="s">
        <v>268</v>
      </c>
      <c r="D8" s="88">
        <v>71942.282900000006</v>
      </c>
      <c r="E8" s="89">
        <f t="shared" si="0"/>
        <v>96258.774520200008</v>
      </c>
      <c r="F8" s="311"/>
      <c r="G8" s="318"/>
      <c r="I8" s="304"/>
      <c r="J8" s="304"/>
      <c r="L8" s="106" t="s">
        <v>284</v>
      </c>
      <c r="O8" s="104" t="s">
        <v>299</v>
      </c>
      <c r="P8" s="104" t="s">
        <v>300</v>
      </c>
    </row>
    <row r="9" spans="1:16" x14ac:dyDescent="0.35">
      <c r="A9" s="86" t="s">
        <v>271</v>
      </c>
      <c r="B9" s="90">
        <v>31</v>
      </c>
      <c r="C9" s="87" t="s">
        <v>266</v>
      </c>
      <c r="D9" s="88">
        <v>52280.2863</v>
      </c>
      <c r="E9" s="89">
        <f t="shared" si="0"/>
        <v>69951.023069400006</v>
      </c>
      <c r="F9" s="312"/>
      <c r="G9" s="318"/>
      <c r="I9" s="305"/>
      <c r="J9" s="305"/>
      <c r="L9" s="106" t="s">
        <v>283</v>
      </c>
      <c r="O9" s="104" t="s">
        <v>301</v>
      </c>
      <c r="P9" s="104" t="s">
        <v>302</v>
      </c>
    </row>
    <row r="10" spans="1:16" ht="29" customHeight="1" x14ac:dyDescent="0.35">
      <c r="A10" s="91" t="s">
        <v>350</v>
      </c>
      <c r="D10" s="112"/>
      <c r="E10" s="81"/>
      <c r="I10" s="313" t="s">
        <v>272</v>
      </c>
      <c r="L10" s="106" t="s">
        <v>285</v>
      </c>
      <c r="M10" s="81"/>
      <c r="O10" s="104" t="s">
        <v>303</v>
      </c>
      <c r="P10" s="104" t="s">
        <v>304</v>
      </c>
    </row>
    <row r="11" spans="1:16" x14ac:dyDescent="0.35">
      <c r="D11" s="92"/>
      <c r="F11" s="92"/>
      <c r="G11" s="92"/>
      <c r="I11" s="314"/>
      <c r="M11" s="81"/>
      <c r="O11" s="104" t="s">
        <v>305</v>
      </c>
      <c r="P11" s="104" t="s">
        <v>306</v>
      </c>
    </row>
    <row r="12" spans="1:16" x14ac:dyDescent="0.35">
      <c r="D12" s="149"/>
    </row>
    <row r="14" spans="1:16" ht="18.5" x14ac:dyDescent="0.45">
      <c r="A14" s="1" t="s">
        <v>234</v>
      </c>
      <c r="B14" s="2"/>
      <c r="J14" s="3"/>
    </row>
    <row r="15" spans="1:16" ht="5.5" customHeight="1" x14ac:dyDescent="0.35">
      <c r="B15" s="2"/>
      <c r="J15" s="3"/>
    </row>
    <row r="16" spans="1:16" x14ac:dyDescent="0.35">
      <c r="A16" s="52" t="s">
        <v>76</v>
      </c>
      <c r="B16" s="53" t="s">
        <v>77</v>
      </c>
      <c r="C16" s="53" t="s">
        <v>78</v>
      </c>
      <c r="J16" s="3"/>
    </row>
    <row r="17" spans="1:17" x14ac:dyDescent="0.35">
      <c r="A17" s="72" t="s">
        <v>79</v>
      </c>
      <c r="B17" s="72" t="s">
        <v>80</v>
      </c>
      <c r="C17" s="72" t="s">
        <v>81</v>
      </c>
      <c r="I17" s="54" t="s">
        <v>82</v>
      </c>
      <c r="J17" s="55">
        <v>3273</v>
      </c>
    </row>
    <row r="18" spans="1:17" x14ac:dyDescent="0.35">
      <c r="A18" s="72" t="s">
        <v>83</v>
      </c>
      <c r="B18" s="72" t="s">
        <v>84</v>
      </c>
      <c r="C18" s="72" t="s">
        <v>85</v>
      </c>
      <c r="I18" s="54" t="s">
        <v>86</v>
      </c>
      <c r="J18" s="55">
        <v>3818</v>
      </c>
    </row>
    <row r="19" spans="1:17" x14ac:dyDescent="0.35">
      <c r="A19" s="72" t="s">
        <v>87</v>
      </c>
      <c r="B19" s="72" t="s">
        <v>88</v>
      </c>
      <c r="C19" s="72" t="s">
        <v>88</v>
      </c>
      <c r="I19" s="54" t="s">
        <v>89</v>
      </c>
      <c r="J19" s="55">
        <v>4364</v>
      </c>
    </row>
    <row r="22" spans="1:17" ht="43.5" x14ac:dyDescent="0.35">
      <c r="A22" s="56" t="s">
        <v>90</v>
      </c>
      <c r="B22" s="57" t="s">
        <v>91</v>
      </c>
      <c r="C22" s="58" t="s">
        <v>92</v>
      </c>
      <c r="D22" s="59">
        <v>1</v>
      </c>
      <c r="E22" s="59">
        <v>2</v>
      </c>
      <c r="F22" s="59">
        <v>3</v>
      </c>
      <c r="G22" s="59"/>
      <c r="H22" s="59" t="s">
        <v>93</v>
      </c>
      <c r="I22" s="60" t="s">
        <v>90</v>
      </c>
      <c r="J22" s="61" t="s">
        <v>76</v>
      </c>
      <c r="K22" s="40"/>
      <c r="L22" s="40"/>
      <c r="M22" s="40"/>
      <c r="N22" s="40"/>
      <c r="O22" s="40"/>
    </row>
    <row r="23" spans="1:17" x14ac:dyDescent="0.35">
      <c r="A23" s="62" t="s">
        <v>105</v>
      </c>
      <c r="B23" s="63">
        <v>0.65300000000000002</v>
      </c>
      <c r="C23" s="64" t="b">
        <f t="shared" ref="C23:C86" si="1">ISNUMBER(B23)</f>
        <v>1</v>
      </c>
      <c r="D23" t="str">
        <f t="shared" ref="D23:D86" si="2">IF(B23&gt;0.48,IF(B23&lt;0.799,"1",""),"")</f>
        <v>1</v>
      </c>
      <c r="E23" t="str">
        <f t="shared" ref="E23:E86" si="3">IF(B23&gt;0.8,IF(B23&lt;0.999,"2",""),"")</f>
        <v/>
      </c>
      <c r="F23" t="str">
        <f t="shared" ref="F23:F86" si="4">IF(B23&gt;=1,IF(B23&lt;1.52,"3",""),"")</f>
        <v/>
      </c>
      <c r="H23" t="str">
        <f t="shared" ref="H23:H86" si="5">CONCATENATE(D23,E23,F23)</f>
        <v>1</v>
      </c>
      <c r="I23" t="str">
        <f>A23</f>
        <v>Albánie</v>
      </c>
      <c r="J23" s="65">
        <f>VLOOKUP(H23,$I$17:$J$19,2,FALSE)</f>
        <v>3273</v>
      </c>
      <c r="K23" s="70"/>
      <c r="Q23" t="s">
        <v>315</v>
      </c>
    </row>
    <row r="24" spans="1:17" x14ac:dyDescent="0.35">
      <c r="A24" s="62" t="s">
        <v>106</v>
      </c>
      <c r="B24" s="63">
        <v>0.74</v>
      </c>
      <c r="C24" s="64" t="b">
        <f t="shared" si="1"/>
        <v>1</v>
      </c>
      <c r="D24" t="str">
        <f t="shared" si="2"/>
        <v>1</v>
      </c>
      <c r="E24" t="str">
        <f t="shared" si="3"/>
        <v/>
      </c>
      <c r="F24" t="str">
        <f t="shared" si="4"/>
        <v/>
      </c>
      <c r="H24" t="str">
        <f t="shared" si="5"/>
        <v>1</v>
      </c>
      <c r="I24" t="str">
        <f t="shared" ref="I24:I87" si="6">A24</f>
        <v>Alžírsko</v>
      </c>
      <c r="J24" s="65">
        <f t="shared" ref="J24:J87" si="7">VLOOKUP(H24,$I$17:$J$19,2,FALSE)</f>
        <v>3273</v>
      </c>
      <c r="K24" s="70"/>
      <c r="Q24" t="s">
        <v>316</v>
      </c>
    </row>
    <row r="25" spans="1:17" x14ac:dyDescent="0.35">
      <c r="A25" s="62" t="s">
        <v>4</v>
      </c>
      <c r="B25" s="63">
        <v>1.2809999999999999</v>
      </c>
      <c r="C25" s="64" t="b">
        <f t="shared" si="1"/>
        <v>1</v>
      </c>
      <c r="D25" t="str">
        <f t="shared" si="2"/>
        <v/>
      </c>
      <c r="E25" t="str">
        <f t="shared" si="3"/>
        <v/>
      </c>
      <c r="F25" t="str">
        <f t="shared" si="4"/>
        <v>3</v>
      </c>
      <c r="H25" t="str">
        <f t="shared" si="5"/>
        <v>3</v>
      </c>
      <c r="I25" t="str">
        <f t="shared" si="6"/>
        <v>Angola</v>
      </c>
      <c r="J25" s="65">
        <f t="shared" si="7"/>
        <v>4364</v>
      </c>
      <c r="K25" s="70"/>
      <c r="Q25" t="s">
        <v>317</v>
      </c>
    </row>
    <row r="26" spans="1:17" x14ac:dyDescent="0.35">
      <c r="A26" s="62" t="s">
        <v>107</v>
      </c>
      <c r="B26" s="63">
        <v>0.65600000000000003</v>
      </c>
      <c r="C26" s="64" t="b">
        <f t="shared" si="1"/>
        <v>1</v>
      </c>
      <c r="D26" t="str">
        <f t="shared" si="2"/>
        <v>1</v>
      </c>
      <c r="E26" t="str">
        <f t="shared" si="3"/>
        <v/>
      </c>
      <c r="F26" t="str">
        <f t="shared" si="4"/>
        <v/>
      </c>
      <c r="H26" t="str">
        <f t="shared" si="5"/>
        <v>1</v>
      </c>
      <c r="I26" t="str">
        <f t="shared" si="6"/>
        <v>Argentina</v>
      </c>
      <c r="J26" s="65">
        <f t="shared" si="7"/>
        <v>3273</v>
      </c>
      <c r="K26" s="70"/>
      <c r="Q26" t="s">
        <v>318</v>
      </c>
    </row>
    <row r="27" spans="1:17" x14ac:dyDescent="0.35">
      <c r="A27" s="62" t="s">
        <v>108</v>
      </c>
      <c r="B27" s="63">
        <v>0.754</v>
      </c>
      <c r="C27" s="64" t="b">
        <f t="shared" si="1"/>
        <v>1</v>
      </c>
      <c r="D27" t="str">
        <f t="shared" si="2"/>
        <v>1</v>
      </c>
      <c r="E27" t="str">
        <f t="shared" si="3"/>
        <v/>
      </c>
      <c r="F27" t="str">
        <f t="shared" si="4"/>
        <v/>
      </c>
      <c r="H27" t="str">
        <f t="shared" si="5"/>
        <v>1</v>
      </c>
      <c r="I27" t="str">
        <f t="shared" si="6"/>
        <v>Arménie</v>
      </c>
      <c r="J27" s="65">
        <f t="shared" si="7"/>
        <v>3273</v>
      </c>
      <c r="K27" s="70"/>
      <c r="Q27" t="s">
        <v>319</v>
      </c>
    </row>
    <row r="28" spans="1:17" x14ac:dyDescent="0.35">
      <c r="A28" s="62" t="s">
        <v>109</v>
      </c>
      <c r="B28" s="63">
        <v>1.044</v>
      </c>
      <c r="C28" s="64" t="b">
        <f t="shared" si="1"/>
        <v>1</v>
      </c>
      <c r="D28" t="str">
        <f t="shared" si="2"/>
        <v/>
      </c>
      <c r="E28" t="str">
        <f t="shared" si="3"/>
        <v/>
      </c>
      <c r="F28" t="str">
        <f t="shared" si="4"/>
        <v>3</v>
      </c>
      <c r="H28" t="str">
        <f t="shared" si="5"/>
        <v>3</v>
      </c>
      <c r="I28" t="str">
        <f t="shared" si="6"/>
        <v>Austrálie</v>
      </c>
      <c r="J28" s="65">
        <f t="shared" si="7"/>
        <v>4364</v>
      </c>
      <c r="K28" s="70"/>
      <c r="Q28" t="s">
        <v>320</v>
      </c>
    </row>
    <row r="29" spans="1:17" x14ac:dyDescent="0.35">
      <c r="A29" s="62" t="s">
        <v>110</v>
      </c>
      <c r="B29" s="63">
        <v>0.88300000000000001</v>
      </c>
      <c r="C29" s="64" t="b">
        <f t="shared" si="1"/>
        <v>1</v>
      </c>
      <c r="D29" t="str">
        <f t="shared" si="2"/>
        <v/>
      </c>
      <c r="E29" t="str">
        <f t="shared" si="3"/>
        <v>2</v>
      </c>
      <c r="F29" t="str">
        <f t="shared" si="4"/>
        <v/>
      </c>
      <c r="H29" t="str">
        <f t="shared" si="5"/>
        <v>2</v>
      </c>
      <c r="I29" t="str">
        <f t="shared" si="6"/>
        <v>Ázerbájdžán</v>
      </c>
      <c r="J29" s="65">
        <f t="shared" si="7"/>
        <v>3818</v>
      </c>
      <c r="K29" s="70"/>
      <c r="Q29" t="s">
        <v>321</v>
      </c>
    </row>
    <row r="30" spans="1:17" x14ac:dyDescent="0.35">
      <c r="A30" s="62" t="s">
        <v>111</v>
      </c>
      <c r="B30" s="63">
        <v>0.61099999999999999</v>
      </c>
      <c r="C30" s="64" t="b">
        <f t="shared" si="1"/>
        <v>1</v>
      </c>
      <c r="D30" t="str">
        <f t="shared" si="2"/>
        <v>1</v>
      </c>
      <c r="E30" t="str">
        <f t="shared" si="3"/>
        <v/>
      </c>
      <c r="F30" t="str">
        <f t="shared" si="4"/>
        <v/>
      </c>
      <c r="H30" t="str">
        <f t="shared" si="5"/>
        <v>1</v>
      </c>
      <c r="I30" t="str">
        <f t="shared" si="6"/>
        <v>Bangladéš</v>
      </c>
      <c r="J30" s="65">
        <f t="shared" si="7"/>
        <v>3273</v>
      </c>
      <c r="K30" s="70"/>
      <c r="Q30" t="s">
        <v>322</v>
      </c>
    </row>
    <row r="31" spans="1:17" x14ac:dyDescent="0.35">
      <c r="A31" s="62" t="s">
        <v>5</v>
      </c>
      <c r="B31" s="63">
        <v>1.125</v>
      </c>
      <c r="C31" s="64" t="b">
        <f t="shared" si="1"/>
        <v>1</v>
      </c>
      <c r="D31" t="str">
        <f t="shared" si="2"/>
        <v/>
      </c>
      <c r="E31" t="str">
        <f t="shared" si="3"/>
        <v/>
      </c>
      <c r="F31" t="str">
        <f t="shared" si="4"/>
        <v>3</v>
      </c>
      <c r="H31" t="str">
        <f t="shared" si="5"/>
        <v>3</v>
      </c>
      <c r="I31" t="str">
        <f t="shared" si="6"/>
        <v>Barbados</v>
      </c>
      <c r="J31" s="65">
        <f t="shared" si="7"/>
        <v>4364</v>
      </c>
      <c r="K31" s="70"/>
      <c r="Q31" t="s">
        <v>323</v>
      </c>
    </row>
    <row r="32" spans="1:17" x14ac:dyDescent="0.35">
      <c r="A32" s="62" t="s">
        <v>112</v>
      </c>
      <c r="B32" s="63">
        <v>1</v>
      </c>
      <c r="C32" s="64" t="b">
        <f t="shared" si="1"/>
        <v>1</v>
      </c>
      <c r="D32" t="str">
        <f t="shared" si="2"/>
        <v/>
      </c>
      <c r="E32" t="str">
        <f t="shared" si="3"/>
        <v/>
      </c>
      <c r="F32" t="str">
        <f t="shared" si="4"/>
        <v>3</v>
      </c>
      <c r="H32" t="str">
        <f t="shared" si="5"/>
        <v>3</v>
      </c>
      <c r="I32" t="str">
        <f t="shared" si="6"/>
        <v>Belgie</v>
      </c>
      <c r="J32" s="65">
        <f t="shared" si="7"/>
        <v>4364</v>
      </c>
      <c r="K32" s="70"/>
      <c r="Q32" t="s">
        <v>324</v>
      </c>
    </row>
    <row r="33" spans="1:17" x14ac:dyDescent="0.35">
      <c r="A33" s="62" t="s">
        <v>6</v>
      </c>
      <c r="B33" s="63">
        <v>0.77</v>
      </c>
      <c r="C33" s="64" t="b">
        <f t="shared" si="1"/>
        <v>1</v>
      </c>
      <c r="D33" t="str">
        <f t="shared" si="2"/>
        <v>1</v>
      </c>
      <c r="E33" t="str">
        <f t="shared" si="3"/>
        <v/>
      </c>
      <c r="F33" t="str">
        <f t="shared" si="4"/>
        <v/>
      </c>
      <c r="H33" t="str">
        <f t="shared" si="5"/>
        <v>1</v>
      </c>
      <c r="I33" t="str">
        <f t="shared" si="6"/>
        <v>Belize</v>
      </c>
      <c r="J33" s="65">
        <f t="shared" si="7"/>
        <v>3273</v>
      </c>
      <c r="K33" s="70"/>
      <c r="Q33" t="s">
        <v>325</v>
      </c>
    </row>
    <row r="34" spans="1:17" x14ac:dyDescent="0.35">
      <c r="A34" s="62" t="s">
        <v>113</v>
      </c>
      <c r="B34" s="63">
        <v>0.59499999999999997</v>
      </c>
      <c r="C34" s="64" t="b">
        <f t="shared" si="1"/>
        <v>1</v>
      </c>
      <c r="D34" t="str">
        <f t="shared" si="2"/>
        <v>1</v>
      </c>
      <c r="E34" t="str">
        <f t="shared" si="3"/>
        <v/>
      </c>
      <c r="F34" t="str">
        <f t="shared" si="4"/>
        <v/>
      </c>
      <c r="H34" t="str">
        <f t="shared" si="5"/>
        <v>1</v>
      </c>
      <c r="I34" t="str">
        <f t="shared" si="6"/>
        <v>Bělorusko</v>
      </c>
      <c r="J34" s="65">
        <f t="shared" si="7"/>
        <v>3273</v>
      </c>
      <c r="K34" s="70"/>
      <c r="Q34" t="s">
        <v>326</v>
      </c>
    </row>
    <row r="35" spans="1:17" x14ac:dyDescent="0.35">
      <c r="A35" s="62" t="s">
        <v>7</v>
      </c>
      <c r="B35" s="63">
        <v>0.97</v>
      </c>
      <c r="C35" s="64" t="b">
        <f t="shared" si="1"/>
        <v>1</v>
      </c>
      <c r="D35" t="str">
        <f t="shared" si="2"/>
        <v/>
      </c>
      <c r="E35" t="str">
        <f t="shared" si="3"/>
        <v>2</v>
      </c>
      <c r="F35" t="str">
        <f t="shared" si="4"/>
        <v/>
      </c>
      <c r="H35" t="str">
        <f t="shared" si="5"/>
        <v>2</v>
      </c>
      <c r="I35" t="str">
        <f t="shared" si="6"/>
        <v>Benin</v>
      </c>
      <c r="J35" s="65">
        <f t="shared" si="7"/>
        <v>3818</v>
      </c>
      <c r="K35" s="70"/>
    </row>
    <row r="36" spans="1:17" x14ac:dyDescent="0.35">
      <c r="A36" s="62" t="s">
        <v>114</v>
      </c>
      <c r="B36" s="63">
        <v>1.5149999999999999</v>
      </c>
      <c r="C36" s="64" t="b">
        <f t="shared" si="1"/>
        <v>1</v>
      </c>
      <c r="D36" t="str">
        <f t="shared" si="2"/>
        <v/>
      </c>
      <c r="E36" t="str">
        <f t="shared" si="3"/>
        <v/>
      </c>
      <c r="F36" t="str">
        <f t="shared" si="4"/>
        <v>3</v>
      </c>
      <c r="H36" t="str">
        <f t="shared" si="5"/>
        <v>3</v>
      </c>
      <c r="I36" t="str">
        <f t="shared" si="6"/>
        <v>Bermudy</v>
      </c>
      <c r="J36" s="65">
        <f t="shared" si="7"/>
        <v>4364</v>
      </c>
      <c r="K36" s="70"/>
    </row>
    <row r="37" spans="1:17" x14ac:dyDescent="0.35">
      <c r="A37" s="62" t="s">
        <v>115</v>
      </c>
      <c r="B37" s="63">
        <v>0.67500000000000004</v>
      </c>
      <c r="C37" s="64" t="b">
        <f t="shared" si="1"/>
        <v>1</v>
      </c>
      <c r="D37" t="str">
        <f t="shared" si="2"/>
        <v>1</v>
      </c>
      <c r="E37" t="str">
        <f t="shared" si="3"/>
        <v/>
      </c>
      <c r="F37" t="str">
        <f t="shared" si="4"/>
        <v/>
      </c>
      <c r="H37" t="str">
        <f t="shared" si="5"/>
        <v>1</v>
      </c>
      <c r="I37" t="str">
        <f t="shared" si="6"/>
        <v>Bolívie</v>
      </c>
      <c r="J37" s="65">
        <f t="shared" si="7"/>
        <v>3273</v>
      </c>
      <c r="K37" s="70"/>
    </row>
    <row r="38" spans="1:17" x14ac:dyDescent="0.35">
      <c r="A38" s="62" t="s">
        <v>116</v>
      </c>
      <c r="B38" s="63">
        <v>0.69</v>
      </c>
      <c r="C38" s="64" t="b">
        <f t="shared" si="1"/>
        <v>1</v>
      </c>
      <c r="D38" t="str">
        <f t="shared" si="2"/>
        <v>1</v>
      </c>
      <c r="E38" t="str">
        <f t="shared" si="3"/>
        <v/>
      </c>
      <c r="F38" t="str">
        <f t="shared" si="4"/>
        <v/>
      </c>
      <c r="H38" t="str">
        <f t="shared" si="5"/>
        <v>1</v>
      </c>
      <c r="I38" t="str">
        <f t="shared" si="6"/>
        <v>Bosna a Hercegovina</v>
      </c>
      <c r="J38" s="65">
        <f t="shared" si="7"/>
        <v>3273</v>
      </c>
      <c r="K38" s="70"/>
    </row>
    <row r="39" spans="1:17" x14ac:dyDescent="0.35">
      <c r="A39" s="62" t="s">
        <v>8</v>
      </c>
      <c r="B39" s="63">
        <v>0.51700000000000002</v>
      </c>
      <c r="C39" s="64" t="b">
        <f t="shared" si="1"/>
        <v>1</v>
      </c>
      <c r="D39" t="str">
        <f t="shared" si="2"/>
        <v>1</v>
      </c>
      <c r="E39" t="str">
        <f t="shared" si="3"/>
        <v/>
      </c>
      <c r="F39" t="str">
        <f t="shared" si="4"/>
        <v/>
      </c>
      <c r="H39" t="str">
        <f t="shared" si="5"/>
        <v>1</v>
      </c>
      <c r="I39" t="str">
        <f t="shared" si="6"/>
        <v>Botswana</v>
      </c>
      <c r="J39" s="65">
        <f t="shared" si="7"/>
        <v>3273</v>
      </c>
      <c r="K39" s="70"/>
    </row>
    <row r="40" spans="1:17" x14ac:dyDescent="0.35">
      <c r="A40" s="62" t="s">
        <v>117</v>
      </c>
      <c r="B40" s="63">
        <v>0.97899999999999998</v>
      </c>
      <c r="C40" s="64" t="b">
        <f t="shared" si="1"/>
        <v>1</v>
      </c>
      <c r="D40" t="str">
        <f t="shared" si="2"/>
        <v/>
      </c>
      <c r="E40" t="str">
        <f t="shared" si="3"/>
        <v>2</v>
      </c>
      <c r="F40" t="str">
        <f t="shared" si="4"/>
        <v/>
      </c>
      <c r="H40" t="str">
        <f t="shared" si="5"/>
        <v>2</v>
      </c>
      <c r="I40" t="str">
        <f t="shared" si="6"/>
        <v>Brazílie</v>
      </c>
      <c r="J40" s="65">
        <f t="shared" si="7"/>
        <v>3818</v>
      </c>
      <c r="K40" s="70"/>
    </row>
    <row r="41" spans="1:17" x14ac:dyDescent="0.35">
      <c r="A41" s="62" t="s">
        <v>118</v>
      </c>
      <c r="B41" s="63">
        <v>0.62</v>
      </c>
      <c r="C41" s="64" t="b">
        <f t="shared" si="1"/>
        <v>1</v>
      </c>
      <c r="D41" t="str">
        <f t="shared" si="2"/>
        <v>1</v>
      </c>
      <c r="E41" t="str">
        <f t="shared" si="3"/>
        <v/>
      </c>
      <c r="F41" t="str">
        <f t="shared" si="4"/>
        <v/>
      </c>
      <c r="H41" t="str">
        <f t="shared" si="5"/>
        <v>1</v>
      </c>
      <c r="I41" t="str">
        <f t="shared" si="6"/>
        <v>Bulharsko</v>
      </c>
      <c r="J41" s="65">
        <f t="shared" si="7"/>
        <v>3273</v>
      </c>
      <c r="K41" s="70"/>
    </row>
    <row r="42" spans="1:17" x14ac:dyDescent="0.35">
      <c r="A42" s="62" t="s">
        <v>9</v>
      </c>
      <c r="B42" s="63">
        <v>0.96599999999999997</v>
      </c>
      <c r="C42" s="64" t="b">
        <f t="shared" si="1"/>
        <v>1</v>
      </c>
      <c r="D42" t="str">
        <f t="shared" si="2"/>
        <v/>
      </c>
      <c r="E42" t="str">
        <f t="shared" si="3"/>
        <v>2</v>
      </c>
      <c r="F42" t="str">
        <f t="shared" si="4"/>
        <v/>
      </c>
      <c r="H42" t="str">
        <f t="shared" si="5"/>
        <v>2</v>
      </c>
      <c r="I42" t="str">
        <f t="shared" si="6"/>
        <v>Burkina Faso</v>
      </c>
      <c r="J42" s="65">
        <f t="shared" si="7"/>
        <v>3818</v>
      </c>
      <c r="K42" s="70"/>
    </row>
    <row r="43" spans="1:17" x14ac:dyDescent="0.35">
      <c r="A43" s="62" t="s">
        <v>10</v>
      </c>
      <c r="B43" s="63">
        <v>0.74199999999999999</v>
      </c>
      <c r="C43" s="64" t="b">
        <f t="shared" si="1"/>
        <v>1</v>
      </c>
      <c r="D43" t="str">
        <f t="shared" si="2"/>
        <v>1</v>
      </c>
      <c r="E43" t="str">
        <f t="shared" si="3"/>
        <v/>
      </c>
      <c r="F43" t="str">
        <f t="shared" si="4"/>
        <v/>
      </c>
      <c r="H43" t="str">
        <f t="shared" si="5"/>
        <v>1</v>
      </c>
      <c r="I43" t="str">
        <f t="shared" si="6"/>
        <v>Burundi</v>
      </c>
      <c r="J43" s="65">
        <f t="shared" si="7"/>
        <v>3273</v>
      </c>
      <c r="K43" s="70"/>
    </row>
    <row r="44" spans="1:17" x14ac:dyDescent="0.35">
      <c r="A44" s="62" t="s">
        <v>119</v>
      </c>
      <c r="B44" s="63">
        <v>1.1779999999999999</v>
      </c>
      <c r="C44" s="64" t="b">
        <f t="shared" si="1"/>
        <v>1</v>
      </c>
      <c r="D44" t="str">
        <f t="shared" si="2"/>
        <v/>
      </c>
      <c r="E44" t="str">
        <f t="shared" si="3"/>
        <v/>
      </c>
      <c r="F44" t="str">
        <f t="shared" si="4"/>
        <v>3</v>
      </c>
      <c r="H44" t="str">
        <f t="shared" si="5"/>
        <v>3</v>
      </c>
      <c r="I44" t="str">
        <f t="shared" si="6"/>
        <v>Čad</v>
      </c>
      <c r="J44" s="65">
        <f t="shared" si="7"/>
        <v>4364</v>
      </c>
      <c r="K44" s="70"/>
    </row>
    <row r="45" spans="1:17" x14ac:dyDescent="0.35">
      <c r="A45" s="62" t="s">
        <v>120</v>
      </c>
      <c r="B45" s="63">
        <v>0.64800000000000002</v>
      </c>
      <c r="C45" s="64" t="b">
        <f t="shared" si="1"/>
        <v>1</v>
      </c>
      <c r="D45" t="str">
        <f t="shared" si="2"/>
        <v>1</v>
      </c>
      <c r="E45" t="str">
        <f t="shared" si="3"/>
        <v/>
      </c>
      <c r="F45" t="str">
        <f t="shared" si="4"/>
        <v/>
      </c>
      <c r="H45" t="str">
        <f t="shared" si="5"/>
        <v>1</v>
      </c>
      <c r="I45" t="str">
        <f t="shared" si="6"/>
        <v>Černá Hora</v>
      </c>
      <c r="J45" s="65">
        <f t="shared" si="7"/>
        <v>3273</v>
      </c>
      <c r="K45" s="70"/>
    </row>
    <row r="46" spans="1:17" x14ac:dyDescent="0.35">
      <c r="A46" s="62" t="s">
        <v>121</v>
      </c>
      <c r="B46" s="63">
        <v>0.81799999999999995</v>
      </c>
      <c r="C46" s="64" t="b">
        <f t="shared" si="1"/>
        <v>1</v>
      </c>
      <c r="D46" t="str">
        <f t="shared" si="2"/>
        <v/>
      </c>
      <c r="E46" t="str">
        <f t="shared" si="3"/>
        <v>2</v>
      </c>
      <c r="F46" t="str">
        <f t="shared" si="4"/>
        <v/>
      </c>
      <c r="H46" t="str">
        <f t="shared" si="5"/>
        <v>2</v>
      </c>
      <c r="I46" t="str">
        <f t="shared" si="6"/>
        <v>Česká republika</v>
      </c>
      <c r="J46" s="65">
        <f t="shared" si="7"/>
        <v>3818</v>
      </c>
      <c r="K46" s="70"/>
    </row>
    <row r="47" spans="1:17" x14ac:dyDescent="0.35">
      <c r="A47" s="62" t="s">
        <v>122</v>
      </c>
      <c r="B47" s="63">
        <v>0.91700000000000004</v>
      </c>
      <c r="C47" s="64" t="b">
        <f t="shared" si="1"/>
        <v>1</v>
      </c>
      <c r="D47" t="str">
        <f t="shared" si="2"/>
        <v/>
      </c>
      <c r="E47" t="str">
        <f t="shared" si="3"/>
        <v>2</v>
      </c>
      <c r="F47" t="str">
        <f t="shared" si="4"/>
        <v/>
      </c>
      <c r="H47" t="str">
        <f t="shared" si="5"/>
        <v>2</v>
      </c>
      <c r="I47" t="str">
        <f t="shared" si="6"/>
        <v>Čína</v>
      </c>
      <c r="J47" s="65">
        <f t="shared" si="7"/>
        <v>3818</v>
      </c>
      <c r="K47" s="70"/>
    </row>
    <row r="48" spans="1:17" x14ac:dyDescent="0.35">
      <c r="A48" s="62" t="s">
        <v>123</v>
      </c>
      <c r="B48" s="63">
        <v>1.35</v>
      </c>
      <c r="C48" s="64" t="b">
        <f t="shared" si="1"/>
        <v>1</v>
      </c>
      <c r="D48" t="str">
        <f t="shared" si="2"/>
        <v/>
      </c>
      <c r="E48" t="str">
        <f t="shared" si="3"/>
        <v/>
      </c>
      <c r="F48" t="str">
        <f t="shared" si="4"/>
        <v>3</v>
      </c>
      <c r="H48" t="str">
        <f t="shared" si="5"/>
        <v>3</v>
      </c>
      <c r="I48" t="str">
        <f t="shared" si="6"/>
        <v>Dánsko</v>
      </c>
      <c r="J48" s="65">
        <f t="shared" si="7"/>
        <v>4364</v>
      </c>
      <c r="K48" s="70"/>
    </row>
    <row r="49" spans="1:11" x14ac:dyDescent="0.35">
      <c r="A49" s="62" t="s">
        <v>124</v>
      </c>
      <c r="B49" s="63">
        <v>1.3740000000000001</v>
      </c>
      <c r="C49" s="64" t="b">
        <f t="shared" si="1"/>
        <v>1</v>
      </c>
      <c r="D49" t="str">
        <f t="shared" si="2"/>
        <v/>
      </c>
      <c r="E49" t="str">
        <f t="shared" si="3"/>
        <v/>
      </c>
      <c r="F49" t="str">
        <f t="shared" si="4"/>
        <v>3</v>
      </c>
      <c r="H49" t="str">
        <f t="shared" si="5"/>
        <v>3</v>
      </c>
      <c r="I49" t="str">
        <f t="shared" si="6"/>
        <v>Demokratická republika Kongo</v>
      </c>
      <c r="J49" s="65">
        <f t="shared" si="7"/>
        <v>4364</v>
      </c>
      <c r="K49" s="70"/>
    </row>
    <row r="50" spans="1:11" x14ac:dyDescent="0.35">
      <c r="A50" s="62" t="s">
        <v>125</v>
      </c>
      <c r="B50" s="63">
        <v>0.629</v>
      </c>
      <c r="C50" s="64" t="b">
        <f t="shared" si="1"/>
        <v>1</v>
      </c>
      <c r="D50" t="str">
        <f t="shared" si="2"/>
        <v>1</v>
      </c>
      <c r="E50" t="str">
        <f t="shared" si="3"/>
        <v/>
      </c>
      <c r="F50" t="str">
        <f t="shared" si="4"/>
        <v/>
      </c>
      <c r="H50" t="str">
        <f t="shared" si="5"/>
        <v>1</v>
      </c>
      <c r="I50" t="str">
        <f t="shared" si="6"/>
        <v>Dominikánská republika</v>
      </c>
      <c r="J50" s="65">
        <f t="shared" si="7"/>
        <v>3273</v>
      </c>
      <c r="K50" s="70"/>
    </row>
    <row r="51" spans="1:11" x14ac:dyDescent="0.35">
      <c r="A51" s="62" t="s">
        <v>126</v>
      </c>
      <c r="B51" s="63">
        <v>0.86499999999999999</v>
      </c>
      <c r="C51" s="64" t="b">
        <f t="shared" si="1"/>
        <v>1</v>
      </c>
      <c r="D51" t="str">
        <f t="shared" si="2"/>
        <v/>
      </c>
      <c r="E51" t="str">
        <f t="shared" si="3"/>
        <v>2</v>
      </c>
      <c r="F51" t="str">
        <f t="shared" si="4"/>
        <v/>
      </c>
      <c r="H51" t="str">
        <f t="shared" si="5"/>
        <v>2</v>
      </c>
      <c r="I51" t="str">
        <f t="shared" si="6"/>
        <v>Džibutsko</v>
      </c>
      <c r="J51" s="65">
        <f t="shared" si="7"/>
        <v>3818</v>
      </c>
      <c r="K51" s="70"/>
    </row>
    <row r="52" spans="1:11" x14ac:dyDescent="0.35">
      <c r="A52" s="62" t="s">
        <v>11</v>
      </c>
      <c r="B52" s="63">
        <v>0.57899999999999996</v>
      </c>
      <c r="C52" s="64" t="b">
        <f t="shared" si="1"/>
        <v>1</v>
      </c>
      <c r="D52" t="str">
        <f t="shared" si="2"/>
        <v>1</v>
      </c>
      <c r="E52" t="str">
        <f t="shared" si="3"/>
        <v/>
      </c>
      <c r="F52" t="str">
        <f t="shared" si="4"/>
        <v/>
      </c>
      <c r="H52" t="str">
        <f t="shared" si="5"/>
        <v>1</v>
      </c>
      <c r="I52" t="str">
        <f t="shared" si="6"/>
        <v>Egypt</v>
      </c>
      <c r="J52" s="65">
        <f t="shared" si="7"/>
        <v>3273</v>
      </c>
      <c r="K52" s="70"/>
    </row>
    <row r="53" spans="1:11" x14ac:dyDescent="0.35">
      <c r="A53" s="62" t="s">
        <v>127</v>
      </c>
      <c r="B53" s="63">
        <v>0.755</v>
      </c>
      <c r="C53" s="64" t="b">
        <f t="shared" si="1"/>
        <v>1</v>
      </c>
      <c r="D53" t="str">
        <f t="shared" si="2"/>
        <v>1</v>
      </c>
      <c r="E53" t="str">
        <f t="shared" si="3"/>
        <v/>
      </c>
      <c r="F53" t="str">
        <f t="shared" si="4"/>
        <v/>
      </c>
      <c r="H53" t="str">
        <f t="shared" si="5"/>
        <v>1</v>
      </c>
      <c r="I53" t="str">
        <f t="shared" si="6"/>
        <v>Ekvádor</v>
      </c>
      <c r="J53" s="65">
        <f t="shared" si="7"/>
        <v>3273</v>
      </c>
      <c r="K53" s="70"/>
    </row>
    <row r="54" spans="1:11" x14ac:dyDescent="0.35">
      <c r="A54" s="62" t="s">
        <v>12</v>
      </c>
      <c r="B54" s="63">
        <v>0.98899999999999999</v>
      </c>
      <c r="C54" s="64" t="b">
        <f t="shared" si="1"/>
        <v>1</v>
      </c>
      <c r="D54" t="str">
        <f t="shared" si="2"/>
        <v/>
      </c>
      <c r="E54" t="str">
        <f t="shared" si="3"/>
        <v>2</v>
      </c>
      <c r="F54" t="str">
        <f t="shared" si="4"/>
        <v/>
      </c>
      <c r="H54" t="str">
        <f t="shared" si="5"/>
        <v>2</v>
      </c>
      <c r="I54" t="str">
        <f t="shared" si="6"/>
        <v>Eritrea</v>
      </c>
      <c r="J54" s="65">
        <f t="shared" si="7"/>
        <v>3818</v>
      </c>
      <c r="K54" s="70"/>
    </row>
    <row r="55" spans="1:11" x14ac:dyDescent="0.35">
      <c r="A55" s="62" t="s">
        <v>128</v>
      </c>
      <c r="B55" s="63">
        <v>0.79400000000000004</v>
      </c>
      <c r="C55" s="64" t="b">
        <f t="shared" si="1"/>
        <v>1</v>
      </c>
      <c r="D55" t="str">
        <f t="shared" si="2"/>
        <v>1</v>
      </c>
      <c r="E55" t="str">
        <f t="shared" si="3"/>
        <v/>
      </c>
      <c r="F55" t="str">
        <f t="shared" si="4"/>
        <v/>
      </c>
      <c r="H55" t="str">
        <f t="shared" si="5"/>
        <v>1</v>
      </c>
      <c r="I55" t="str">
        <f t="shared" si="6"/>
        <v>Estonsko</v>
      </c>
      <c r="J55" s="65">
        <f t="shared" si="7"/>
        <v>3273</v>
      </c>
      <c r="K55" s="70"/>
    </row>
    <row r="56" spans="1:11" x14ac:dyDescent="0.35">
      <c r="A56" s="62" t="s">
        <v>129</v>
      </c>
      <c r="B56" s="63">
        <v>0.85099999999999998</v>
      </c>
      <c r="C56" s="64" t="b">
        <f t="shared" si="1"/>
        <v>1</v>
      </c>
      <c r="D56" t="str">
        <f t="shared" si="2"/>
        <v/>
      </c>
      <c r="E56" t="str">
        <f t="shared" si="3"/>
        <v>2</v>
      </c>
      <c r="F56" t="str">
        <f t="shared" si="4"/>
        <v/>
      </c>
      <c r="H56" t="str">
        <f t="shared" si="5"/>
        <v>2</v>
      </c>
      <c r="I56" t="str">
        <f t="shared" si="6"/>
        <v>Etiopie</v>
      </c>
      <c r="J56" s="65">
        <f t="shared" si="7"/>
        <v>3818</v>
      </c>
      <c r="K56" s="70"/>
    </row>
    <row r="57" spans="1:11" x14ac:dyDescent="0.35">
      <c r="A57" s="62" t="s">
        <v>130</v>
      </c>
      <c r="B57" s="63">
        <v>1.35</v>
      </c>
      <c r="C57" s="64" t="b">
        <f t="shared" si="1"/>
        <v>1</v>
      </c>
      <c r="D57" t="str">
        <f t="shared" si="2"/>
        <v/>
      </c>
      <c r="E57" t="str">
        <f t="shared" si="3"/>
        <v/>
      </c>
      <c r="F57" t="str">
        <f t="shared" si="4"/>
        <v>3</v>
      </c>
      <c r="H57" t="str">
        <f t="shared" si="5"/>
        <v>3</v>
      </c>
      <c r="I57" t="str">
        <f t="shared" si="6"/>
        <v>Faerské ostrovy</v>
      </c>
      <c r="J57" s="65">
        <f t="shared" si="7"/>
        <v>4364</v>
      </c>
      <c r="K57" s="70"/>
    </row>
    <row r="58" spans="1:11" x14ac:dyDescent="0.35">
      <c r="A58" s="62" t="s">
        <v>131</v>
      </c>
      <c r="B58" s="63">
        <v>0.68100000000000005</v>
      </c>
      <c r="C58" s="64" t="b">
        <f t="shared" si="1"/>
        <v>1</v>
      </c>
      <c r="D58" t="str">
        <f t="shared" si="2"/>
        <v>1</v>
      </c>
      <c r="E58" t="str">
        <f t="shared" si="3"/>
        <v/>
      </c>
      <c r="F58" t="str">
        <f t="shared" si="4"/>
        <v/>
      </c>
      <c r="H58" t="str">
        <f t="shared" si="5"/>
        <v>1</v>
      </c>
      <c r="I58" t="str">
        <f t="shared" si="6"/>
        <v>Fidži</v>
      </c>
      <c r="J58" s="65">
        <f t="shared" si="7"/>
        <v>3273</v>
      </c>
      <c r="K58" s="70"/>
    </row>
    <row r="59" spans="1:11" x14ac:dyDescent="0.35">
      <c r="A59" s="62" t="s">
        <v>132</v>
      </c>
      <c r="B59" s="63">
        <v>0.73399999999999999</v>
      </c>
      <c r="C59" s="64" t="b">
        <f t="shared" si="1"/>
        <v>1</v>
      </c>
      <c r="D59" t="str">
        <f t="shared" si="2"/>
        <v>1</v>
      </c>
      <c r="E59" t="str">
        <f t="shared" si="3"/>
        <v/>
      </c>
      <c r="F59" t="str">
        <f t="shared" si="4"/>
        <v/>
      </c>
      <c r="H59" t="str">
        <f t="shared" si="5"/>
        <v>1</v>
      </c>
      <c r="I59" t="str">
        <f t="shared" si="6"/>
        <v>Filipíny</v>
      </c>
      <c r="J59" s="65">
        <f t="shared" si="7"/>
        <v>3273</v>
      </c>
      <c r="K59" s="70"/>
    </row>
    <row r="60" spans="1:11" x14ac:dyDescent="0.35">
      <c r="A60" s="62" t="s">
        <v>133</v>
      </c>
      <c r="B60" s="63">
        <v>1.208</v>
      </c>
      <c r="C60" s="64" t="b">
        <f t="shared" si="1"/>
        <v>1</v>
      </c>
      <c r="D60" t="str">
        <f t="shared" si="2"/>
        <v/>
      </c>
      <c r="E60" t="str">
        <f t="shared" si="3"/>
        <v/>
      </c>
      <c r="F60" t="str">
        <f t="shared" si="4"/>
        <v>3</v>
      </c>
      <c r="H60" t="str">
        <f t="shared" si="5"/>
        <v>3</v>
      </c>
      <c r="I60" t="str">
        <f t="shared" si="6"/>
        <v>Finsko</v>
      </c>
      <c r="J60" s="65">
        <f t="shared" si="7"/>
        <v>4364</v>
      </c>
      <c r="K60" s="70"/>
    </row>
    <row r="61" spans="1:11" x14ac:dyDescent="0.35">
      <c r="A61" s="62" t="s">
        <v>134</v>
      </c>
      <c r="B61" s="63">
        <v>1.157</v>
      </c>
      <c r="C61" s="64" t="b">
        <f t="shared" si="1"/>
        <v>1</v>
      </c>
      <c r="D61" t="str">
        <f t="shared" si="2"/>
        <v/>
      </c>
      <c r="E61" t="str">
        <f t="shared" si="3"/>
        <v/>
      </c>
      <c r="F61" t="str">
        <f t="shared" si="4"/>
        <v>3</v>
      </c>
      <c r="H61" t="str">
        <f t="shared" si="5"/>
        <v>3</v>
      </c>
      <c r="I61" t="str">
        <f t="shared" si="6"/>
        <v>Francie</v>
      </c>
      <c r="J61" s="65">
        <f t="shared" si="7"/>
        <v>4364</v>
      </c>
      <c r="K61" s="70"/>
    </row>
    <row r="62" spans="1:11" x14ac:dyDescent="0.35">
      <c r="A62" s="62" t="s">
        <v>13</v>
      </c>
      <c r="B62" s="63">
        <v>1.0780000000000001</v>
      </c>
      <c r="C62" s="64" t="b">
        <f t="shared" si="1"/>
        <v>1</v>
      </c>
      <c r="D62" t="str">
        <f t="shared" si="2"/>
        <v/>
      </c>
      <c r="E62" t="str">
        <f t="shared" si="3"/>
        <v/>
      </c>
      <c r="F62" t="str">
        <f t="shared" si="4"/>
        <v>3</v>
      </c>
      <c r="H62" t="str">
        <f t="shared" si="5"/>
        <v>3</v>
      </c>
      <c r="I62" t="str">
        <f t="shared" si="6"/>
        <v>Gabon</v>
      </c>
      <c r="J62" s="65">
        <f t="shared" si="7"/>
        <v>4364</v>
      </c>
      <c r="K62" s="70"/>
    </row>
    <row r="63" spans="1:11" x14ac:dyDescent="0.35">
      <c r="A63" s="62" t="s">
        <v>135</v>
      </c>
      <c r="B63" s="63">
        <v>0.69</v>
      </c>
      <c r="C63" s="64" t="b">
        <f t="shared" si="1"/>
        <v>1</v>
      </c>
      <c r="D63" t="str">
        <f t="shared" si="2"/>
        <v>1</v>
      </c>
      <c r="E63" t="str">
        <f t="shared" si="3"/>
        <v/>
      </c>
      <c r="F63" t="str">
        <f t="shared" si="4"/>
        <v/>
      </c>
      <c r="H63" t="str">
        <f t="shared" si="5"/>
        <v>1</v>
      </c>
      <c r="I63" t="str">
        <f t="shared" si="6"/>
        <v>Gambie</v>
      </c>
      <c r="J63" s="65">
        <f t="shared" si="7"/>
        <v>3273</v>
      </c>
      <c r="K63" s="70"/>
    </row>
    <row r="64" spans="1:11" x14ac:dyDescent="0.35">
      <c r="A64" s="62" t="s">
        <v>14</v>
      </c>
      <c r="B64" s="63">
        <v>0.64100000000000001</v>
      </c>
      <c r="C64" s="64" t="b">
        <f t="shared" si="1"/>
        <v>1</v>
      </c>
      <c r="D64" t="str">
        <f t="shared" si="2"/>
        <v>1</v>
      </c>
      <c r="E64" t="str">
        <f t="shared" si="3"/>
        <v/>
      </c>
      <c r="F64" t="str">
        <f t="shared" si="4"/>
        <v/>
      </c>
      <c r="H64" t="str">
        <f t="shared" si="5"/>
        <v>1</v>
      </c>
      <c r="I64" t="str">
        <f t="shared" si="6"/>
        <v>Ghana</v>
      </c>
      <c r="J64" s="65">
        <f t="shared" si="7"/>
        <v>3273</v>
      </c>
      <c r="K64" s="70"/>
    </row>
    <row r="65" spans="1:11" x14ac:dyDescent="0.35">
      <c r="A65" s="62" t="s">
        <v>136</v>
      </c>
      <c r="B65" s="63">
        <v>0.753</v>
      </c>
      <c r="C65" s="64" t="b">
        <f t="shared" si="1"/>
        <v>1</v>
      </c>
      <c r="D65" t="str">
        <f t="shared" si="2"/>
        <v>1</v>
      </c>
      <c r="E65" t="str">
        <f t="shared" si="3"/>
        <v/>
      </c>
      <c r="F65" t="str">
        <f t="shared" si="4"/>
        <v/>
      </c>
      <c r="H65" t="str">
        <f t="shared" si="5"/>
        <v>1</v>
      </c>
      <c r="I65" t="str">
        <f t="shared" si="6"/>
        <v>Gruzie</v>
      </c>
      <c r="J65" s="65">
        <f t="shared" si="7"/>
        <v>3273</v>
      </c>
      <c r="K65" s="70"/>
    </row>
    <row r="66" spans="1:11" x14ac:dyDescent="0.35">
      <c r="A66" s="62" t="s">
        <v>15</v>
      </c>
      <c r="B66" s="63">
        <v>0.82899999999999996</v>
      </c>
      <c r="C66" s="64" t="b">
        <f t="shared" si="1"/>
        <v>1</v>
      </c>
      <c r="D66" t="str">
        <f t="shared" si="2"/>
        <v/>
      </c>
      <c r="E66" t="str">
        <f t="shared" si="3"/>
        <v>2</v>
      </c>
      <c r="F66" t="str">
        <f t="shared" si="4"/>
        <v/>
      </c>
      <c r="H66" t="str">
        <f t="shared" si="5"/>
        <v>2</v>
      </c>
      <c r="I66" t="str">
        <f t="shared" si="6"/>
        <v>Guatemala</v>
      </c>
      <c r="J66" s="65">
        <f t="shared" si="7"/>
        <v>3818</v>
      </c>
      <c r="K66" s="70"/>
    </row>
    <row r="67" spans="1:11" x14ac:dyDescent="0.35">
      <c r="A67" s="62" t="s">
        <v>16</v>
      </c>
      <c r="B67" s="63">
        <v>0.73699999999999999</v>
      </c>
      <c r="C67" s="64" t="b">
        <f t="shared" si="1"/>
        <v>1</v>
      </c>
      <c r="D67" t="str">
        <f t="shared" si="2"/>
        <v>1</v>
      </c>
      <c r="E67" t="str">
        <f t="shared" si="3"/>
        <v/>
      </c>
      <c r="F67" t="str">
        <f t="shared" si="4"/>
        <v/>
      </c>
      <c r="H67" t="str">
        <f t="shared" si="5"/>
        <v>1</v>
      </c>
      <c r="I67" t="str">
        <f t="shared" si="6"/>
        <v>Guinea</v>
      </c>
      <c r="J67" s="65">
        <f t="shared" si="7"/>
        <v>3273</v>
      </c>
      <c r="K67" s="70"/>
    </row>
    <row r="68" spans="1:11" x14ac:dyDescent="0.35">
      <c r="A68" s="62" t="s">
        <v>17</v>
      </c>
      <c r="B68" s="63">
        <v>0.96599999999999997</v>
      </c>
      <c r="C68" s="64" t="b">
        <f t="shared" si="1"/>
        <v>1</v>
      </c>
      <c r="D68" t="str">
        <f t="shared" si="2"/>
        <v/>
      </c>
      <c r="E68" t="str">
        <f t="shared" si="3"/>
        <v>2</v>
      </c>
      <c r="F68" t="str">
        <f t="shared" si="4"/>
        <v/>
      </c>
      <c r="H68" t="str">
        <f t="shared" si="5"/>
        <v>2</v>
      </c>
      <c r="I68" t="str">
        <f t="shared" si="6"/>
        <v>Guinea-Bissau</v>
      </c>
      <c r="J68" s="65">
        <f t="shared" si="7"/>
        <v>3818</v>
      </c>
      <c r="K68" s="70"/>
    </row>
    <row r="69" spans="1:11" x14ac:dyDescent="0.35">
      <c r="A69" s="62" t="s">
        <v>18</v>
      </c>
      <c r="B69" s="63">
        <v>0.622</v>
      </c>
      <c r="C69" s="64" t="b">
        <f t="shared" si="1"/>
        <v>1</v>
      </c>
      <c r="D69" t="str">
        <f t="shared" si="2"/>
        <v>1</v>
      </c>
      <c r="E69" t="str">
        <f t="shared" si="3"/>
        <v/>
      </c>
      <c r="F69" t="str">
        <f t="shared" si="4"/>
        <v/>
      </c>
      <c r="H69" t="str">
        <f t="shared" si="5"/>
        <v>1</v>
      </c>
      <c r="I69" t="str">
        <f t="shared" si="6"/>
        <v>Guyana</v>
      </c>
      <c r="J69" s="65">
        <f t="shared" si="7"/>
        <v>3273</v>
      </c>
      <c r="K69" s="70"/>
    </row>
    <row r="70" spans="1:11" x14ac:dyDescent="0.35">
      <c r="A70" s="62" t="s">
        <v>19</v>
      </c>
      <c r="B70" s="63">
        <v>0.94599999999999995</v>
      </c>
      <c r="C70" s="64" t="b">
        <f t="shared" si="1"/>
        <v>1</v>
      </c>
      <c r="D70" t="str">
        <f t="shared" si="2"/>
        <v/>
      </c>
      <c r="E70" t="str">
        <f t="shared" si="3"/>
        <v>2</v>
      </c>
      <c r="F70" t="str">
        <f t="shared" si="4"/>
        <v/>
      </c>
      <c r="H70" t="str">
        <f t="shared" si="5"/>
        <v>2</v>
      </c>
      <c r="I70" t="str">
        <f t="shared" si="6"/>
        <v>Haiti</v>
      </c>
      <c r="J70" s="65">
        <f t="shared" si="7"/>
        <v>3818</v>
      </c>
      <c r="K70" s="70"/>
    </row>
    <row r="71" spans="1:11" x14ac:dyDescent="0.35">
      <c r="A71" s="62" t="s">
        <v>20</v>
      </c>
      <c r="B71" s="63">
        <v>0.73399999999999999</v>
      </c>
      <c r="C71" s="64" t="b">
        <f t="shared" si="1"/>
        <v>1</v>
      </c>
      <c r="D71" t="str">
        <f t="shared" si="2"/>
        <v>1</v>
      </c>
      <c r="E71" t="str">
        <f t="shared" si="3"/>
        <v/>
      </c>
      <c r="F71" t="str">
        <f t="shared" si="4"/>
        <v/>
      </c>
      <c r="H71" t="str">
        <f t="shared" si="5"/>
        <v>1</v>
      </c>
      <c r="I71" t="str">
        <f t="shared" si="6"/>
        <v>Honduras</v>
      </c>
      <c r="J71" s="65">
        <f t="shared" si="7"/>
        <v>3273</v>
      </c>
      <c r="K71" s="70"/>
    </row>
    <row r="72" spans="1:11" x14ac:dyDescent="0.35">
      <c r="A72" s="62" t="s">
        <v>137</v>
      </c>
      <c r="B72" s="63">
        <v>1.004</v>
      </c>
      <c r="C72" s="64" t="b">
        <f t="shared" si="1"/>
        <v>1</v>
      </c>
      <c r="D72" t="str">
        <f t="shared" si="2"/>
        <v/>
      </c>
      <c r="E72" t="str">
        <f t="shared" si="3"/>
        <v/>
      </c>
      <c r="F72" t="str">
        <f t="shared" si="4"/>
        <v>3</v>
      </c>
      <c r="H72" t="str">
        <f t="shared" si="5"/>
        <v>3</v>
      </c>
      <c r="I72" t="str">
        <f t="shared" si="6"/>
        <v>Hongkong</v>
      </c>
      <c r="J72" s="65">
        <f t="shared" si="7"/>
        <v>4364</v>
      </c>
      <c r="K72" s="70"/>
    </row>
    <row r="73" spans="1:11" x14ac:dyDescent="0.35">
      <c r="A73" s="62" t="s">
        <v>21</v>
      </c>
      <c r="B73" s="63">
        <v>0.58899999999999997</v>
      </c>
      <c r="C73" s="64" t="b">
        <f t="shared" si="1"/>
        <v>1</v>
      </c>
      <c r="D73" t="str">
        <f t="shared" si="2"/>
        <v>1</v>
      </c>
      <c r="E73" t="str">
        <f t="shared" si="3"/>
        <v/>
      </c>
      <c r="F73" t="str">
        <f t="shared" si="4"/>
        <v/>
      </c>
      <c r="H73" t="str">
        <f t="shared" si="5"/>
        <v>1</v>
      </c>
      <c r="I73" t="str">
        <f t="shared" si="6"/>
        <v>Chile</v>
      </c>
      <c r="J73" s="65">
        <f t="shared" si="7"/>
        <v>3273</v>
      </c>
      <c r="K73" s="70"/>
    </row>
    <row r="74" spans="1:11" x14ac:dyDescent="0.35">
      <c r="A74" s="62" t="s">
        <v>138</v>
      </c>
      <c r="B74" s="63">
        <v>0.83899999999999997</v>
      </c>
      <c r="C74" s="64" t="b">
        <f t="shared" si="1"/>
        <v>1</v>
      </c>
      <c r="D74" t="str">
        <f t="shared" si="2"/>
        <v/>
      </c>
      <c r="E74" t="str">
        <f t="shared" si="3"/>
        <v>2</v>
      </c>
      <c r="F74" t="str">
        <f t="shared" si="4"/>
        <v/>
      </c>
      <c r="H74" t="str">
        <f t="shared" si="5"/>
        <v>2</v>
      </c>
      <c r="I74" t="str">
        <f t="shared" si="6"/>
        <v>Chorvatsko</v>
      </c>
      <c r="J74" s="65">
        <f t="shared" si="7"/>
        <v>3818</v>
      </c>
      <c r="K74" s="70"/>
    </row>
    <row r="75" spans="1:11" x14ac:dyDescent="0.35">
      <c r="A75" s="62" t="s">
        <v>139</v>
      </c>
      <c r="B75" s="63">
        <v>0.63400000000000001</v>
      </c>
      <c r="C75" s="64" t="b">
        <f t="shared" si="1"/>
        <v>1</v>
      </c>
      <c r="D75" t="str">
        <f t="shared" si="2"/>
        <v>1</v>
      </c>
      <c r="E75" t="str">
        <f t="shared" si="3"/>
        <v/>
      </c>
      <c r="F75" t="str">
        <f t="shared" si="4"/>
        <v/>
      </c>
      <c r="H75" t="str">
        <f t="shared" si="5"/>
        <v>1</v>
      </c>
      <c r="I75" t="str">
        <f t="shared" si="6"/>
        <v>Indie</v>
      </c>
      <c r="J75" s="65">
        <f t="shared" si="7"/>
        <v>3273</v>
      </c>
      <c r="K75" s="70"/>
    </row>
    <row r="76" spans="1:11" x14ac:dyDescent="0.35">
      <c r="A76" s="62" t="s">
        <v>140</v>
      </c>
      <c r="B76" s="63">
        <v>0.69799999999999995</v>
      </c>
      <c r="C76" s="64" t="b">
        <f t="shared" si="1"/>
        <v>1</v>
      </c>
      <c r="D76" t="str">
        <f t="shared" si="2"/>
        <v>1</v>
      </c>
      <c r="E76" t="str">
        <f t="shared" si="3"/>
        <v/>
      </c>
      <c r="F76" t="str">
        <f t="shared" si="4"/>
        <v/>
      </c>
      <c r="H76" t="str">
        <f t="shared" si="5"/>
        <v>1</v>
      </c>
      <c r="I76" t="str">
        <f t="shared" si="6"/>
        <v>Indonésie</v>
      </c>
      <c r="J76" s="65">
        <f t="shared" si="7"/>
        <v>3273</v>
      </c>
      <c r="K76" s="70"/>
    </row>
    <row r="77" spans="1:11" x14ac:dyDescent="0.35">
      <c r="A77" s="62" t="s">
        <v>141</v>
      </c>
      <c r="B77" s="63">
        <v>1.1559999999999999</v>
      </c>
      <c r="C77" s="64" t="b">
        <f t="shared" si="1"/>
        <v>1</v>
      </c>
      <c r="D77" t="str">
        <f t="shared" si="2"/>
        <v/>
      </c>
      <c r="E77" t="str">
        <f t="shared" si="3"/>
        <v/>
      </c>
      <c r="F77" t="str">
        <f t="shared" si="4"/>
        <v>3</v>
      </c>
      <c r="H77" t="str">
        <f t="shared" si="5"/>
        <v>3</v>
      </c>
      <c r="I77" t="str">
        <f t="shared" si="6"/>
        <v>Irsko</v>
      </c>
      <c r="J77" s="65">
        <f t="shared" si="7"/>
        <v>4364</v>
      </c>
      <c r="K77" s="70"/>
    </row>
    <row r="78" spans="1:11" x14ac:dyDescent="0.35">
      <c r="A78" s="62" t="s">
        <v>142</v>
      </c>
      <c r="B78" s="63">
        <v>1.153</v>
      </c>
      <c r="C78" s="64" t="b">
        <f t="shared" si="1"/>
        <v>1</v>
      </c>
      <c r="D78" t="str">
        <f t="shared" si="2"/>
        <v/>
      </c>
      <c r="E78" t="str">
        <f t="shared" si="3"/>
        <v/>
      </c>
      <c r="F78" t="str">
        <f t="shared" si="4"/>
        <v>3</v>
      </c>
      <c r="H78" t="str">
        <f t="shared" si="5"/>
        <v>3</v>
      </c>
      <c r="I78" t="str">
        <f t="shared" si="6"/>
        <v>Island</v>
      </c>
      <c r="J78" s="65">
        <f t="shared" si="7"/>
        <v>4364</v>
      </c>
      <c r="K78" s="70"/>
    </row>
    <row r="79" spans="1:11" x14ac:dyDescent="0.35">
      <c r="A79" s="62" t="s">
        <v>143</v>
      </c>
      <c r="B79" s="63">
        <v>1.044</v>
      </c>
      <c r="C79" s="64" t="b">
        <f t="shared" si="1"/>
        <v>1</v>
      </c>
      <c r="D79" t="str">
        <f t="shared" si="2"/>
        <v/>
      </c>
      <c r="E79" t="str">
        <f t="shared" si="3"/>
        <v/>
      </c>
      <c r="F79" t="str">
        <f t="shared" si="4"/>
        <v>3</v>
      </c>
      <c r="H79" t="str">
        <f t="shared" si="5"/>
        <v>3</v>
      </c>
      <c r="I79" t="str">
        <f t="shared" si="6"/>
        <v>Itálie</v>
      </c>
      <c r="J79" s="65">
        <f t="shared" si="7"/>
        <v>4364</v>
      </c>
      <c r="K79" s="70"/>
    </row>
    <row r="80" spans="1:11" x14ac:dyDescent="0.35">
      <c r="A80" s="62" t="s">
        <v>144</v>
      </c>
      <c r="B80" s="63">
        <v>1.0609999999999999</v>
      </c>
      <c r="C80" s="64" t="b">
        <f t="shared" si="1"/>
        <v>1</v>
      </c>
      <c r="D80" t="str">
        <f t="shared" si="2"/>
        <v/>
      </c>
      <c r="E80" t="str">
        <f t="shared" si="3"/>
        <v/>
      </c>
      <c r="F80" t="str">
        <f t="shared" si="4"/>
        <v>3</v>
      </c>
      <c r="H80" t="str">
        <f t="shared" si="5"/>
        <v>3</v>
      </c>
      <c r="I80" t="str">
        <f t="shared" si="6"/>
        <v>Izrael</v>
      </c>
      <c r="J80" s="65">
        <f t="shared" si="7"/>
        <v>4364</v>
      </c>
      <c r="K80" s="70"/>
    </row>
    <row r="81" spans="1:11" x14ac:dyDescent="0.35">
      <c r="A81" s="62" t="s">
        <v>145</v>
      </c>
      <c r="B81" s="63">
        <v>0.92</v>
      </c>
      <c r="C81" s="64" t="b">
        <f t="shared" si="1"/>
        <v>1</v>
      </c>
      <c r="D81" t="str">
        <f t="shared" si="2"/>
        <v/>
      </c>
      <c r="E81" t="str">
        <f t="shared" si="3"/>
        <v>2</v>
      </c>
      <c r="F81" t="str">
        <f t="shared" si="4"/>
        <v/>
      </c>
      <c r="H81" t="str">
        <f t="shared" si="5"/>
        <v>2</v>
      </c>
      <c r="I81" t="str">
        <f t="shared" si="6"/>
        <v>Jamajka</v>
      </c>
      <c r="J81" s="65">
        <f t="shared" si="7"/>
        <v>3818</v>
      </c>
      <c r="K81" s="70"/>
    </row>
    <row r="82" spans="1:11" x14ac:dyDescent="0.35">
      <c r="A82" s="62" t="s">
        <v>146</v>
      </c>
      <c r="B82" s="63">
        <v>1.0549999999999999</v>
      </c>
      <c r="C82" s="64" t="b">
        <f t="shared" si="1"/>
        <v>1</v>
      </c>
      <c r="D82" t="str">
        <f t="shared" si="2"/>
        <v/>
      </c>
      <c r="E82" t="str">
        <f t="shared" si="3"/>
        <v/>
      </c>
      <c r="F82" t="str">
        <f t="shared" si="4"/>
        <v>3</v>
      </c>
      <c r="H82" t="str">
        <f t="shared" si="5"/>
        <v>3</v>
      </c>
      <c r="I82" t="str">
        <f t="shared" si="6"/>
        <v>Japonsko</v>
      </c>
      <c r="J82" s="65">
        <f t="shared" si="7"/>
        <v>4364</v>
      </c>
      <c r="K82" s="70"/>
    </row>
    <row r="83" spans="1:11" x14ac:dyDescent="0.35">
      <c r="A83" s="62" t="s">
        <v>147</v>
      </c>
      <c r="B83" s="63">
        <v>0.81100000000000005</v>
      </c>
      <c r="C83" s="64" t="b">
        <f t="shared" si="1"/>
        <v>1</v>
      </c>
      <c r="D83" t="str">
        <f t="shared" si="2"/>
        <v/>
      </c>
      <c r="E83" t="str">
        <f t="shared" si="3"/>
        <v>2</v>
      </c>
      <c r="F83" t="str">
        <f t="shared" si="4"/>
        <v/>
      </c>
      <c r="H83" t="str">
        <f t="shared" si="5"/>
        <v>2</v>
      </c>
      <c r="I83" t="str">
        <f t="shared" si="6"/>
        <v>Jemen</v>
      </c>
      <c r="J83" s="65">
        <f t="shared" si="7"/>
        <v>3818</v>
      </c>
      <c r="K83" s="70"/>
    </row>
    <row r="84" spans="1:11" x14ac:dyDescent="0.35">
      <c r="A84" s="62" t="s">
        <v>148</v>
      </c>
      <c r="B84" s="63">
        <v>0.50800000000000001</v>
      </c>
      <c r="C84" s="64" t="b">
        <f t="shared" si="1"/>
        <v>1</v>
      </c>
      <c r="D84" t="str">
        <f t="shared" si="2"/>
        <v>1</v>
      </c>
      <c r="E84" t="str">
        <f t="shared" si="3"/>
        <v/>
      </c>
      <c r="F84" t="str">
        <f t="shared" si="4"/>
        <v/>
      </c>
      <c r="H84" t="str">
        <f t="shared" si="5"/>
        <v>1</v>
      </c>
      <c r="I84" t="str">
        <f t="shared" si="6"/>
        <v>Jihoafrická republika</v>
      </c>
      <c r="J84" s="65">
        <f t="shared" si="7"/>
        <v>3273</v>
      </c>
      <c r="K84" s="70"/>
    </row>
    <row r="85" spans="1:11" x14ac:dyDescent="0.35">
      <c r="A85" s="62" t="s">
        <v>149</v>
      </c>
      <c r="B85" s="63">
        <v>0.97599999999999998</v>
      </c>
      <c r="C85" s="64" t="b">
        <f t="shared" si="1"/>
        <v>1</v>
      </c>
      <c r="D85" t="str">
        <f t="shared" si="2"/>
        <v/>
      </c>
      <c r="E85" t="str">
        <f t="shared" si="3"/>
        <v>2</v>
      </c>
      <c r="F85" t="str">
        <f t="shared" si="4"/>
        <v/>
      </c>
      <c r="H85" t="str">
        <f t="shared" si="5"/>
        <v>2</v>
      </c>
      <c r="I85" t="str">
        <f t="shared" si="6"/>
        <v>Jižní Korea</v>
      </c>
      <c r="J85" s="65">
        <f t="shared" si="7"/>
        <v>3818</v>
      </c>
      <c r="K85" s="70"/>
    </row>
    <row r="86" spans="1:11" x14ac:dyDescent="0.35">
      <c r="A86" s="62" t="s">
        <v>150</v>
      </c>
      <c r="B86" s="63">
        <v>0.86499999999999999</v>
      </c>
      <c r="C86" s="64" t="b">
        <f t="shared" si="1"/>
        <v>1</v>
      </c>
      <c r="D86" t="str">
        <f t="shared" si="2"/>
        <v/>
      </c>
      <c r="E86" t="str">
        <f t="shared" si="3"/>
        <v>2</v>
      </c>
      <c r="F86" t="str">
        <f t="shared" si="4"/>
        <v/>
      </c>
      <c r="H86" t="str">
        <f t="shared" si="5"/>
        <v>2</v>
      </c>
      <c r="I86" t="str">
        <f t="shared" si="6"/>
        <v>Jordánsko</v>
      </c>
      <c r="J86" s="65">
        <f t="shared" si="7"/>
        <v>3818</v>
      </c>
      <c r="K86" s="70"/>
    </row>
    <row r="87" spans="1:11" x14ac:dyDescent="0.35">
      <c r="A87" s="62" t="s">
        <v>151</v>
      </c>
      <c r="B87" s="63">
        <v>0.745</v>
      </c>
      <c r="C87" s="64" t="b">
        <f t="shared" ref="C87:C150" si="8">ISNUMBER(B87)</f>
        <v>1</v>
      </c>
      <c r="D87" t="str">
        <f t="shared" ref="D87:D150" si="9">IF(B87&gt;0.48,IF(B87&lt;0.799,"1",""),"")</f>
        <v>1</v>
      </c>
      <c r="E87" t="str">
        <f t="shared" ref="E87:E150" si="10">IF(B87&gt;0.8,IF(B87&lt;0.999,"2",""),"")</f>
        <v/>
      </c>
      <c r="F87" t="str">
        <f t="shared" ref="F87:F150" si="11">IF(B87&gt;=1,IF(B87&lt;1.52,"3",""),"")</f>
        <v/>
      </c>
      <c r="H87" t="str">
        <f t="shared" ref="H87:H150" si="12">CONCATENATE(D87,E87,F87)</f>
        <v>1</v>
      </c>
      <c r="I87" t="str">
        <f t="shared" si="6"/>
        <v>Kambodža</v>
      </c>
      <c r="J87" s="65">
        <f t="shared" si="7"/>
        <v>3273</v>
      </c>
      <c r="K87" s="70"/>
    </row>
    <row r="88" spans="1:11" x14ac:dyDescent="0.35">
      <c r="A88" s="62" t="s">
        <v>152</v>
      </c>
      <c r="B88" s="63">
        <v>0.96</v>
      </c>
      <c r="C88" s="64" t="b">
        <f t="shared" si="8"/>
        <v>1</v>
      </c>
      <c r="D88" t="str">
        <f t="shared" si="9"/>
        <v/>
      </c>
      <c r="E88" t="str">
        <f t="shared" si="10"/>
        <v>2</v>
      </c>
      <c r="F88" t="str">
        <f t="shared" si="11"/>
        <v/>
      </c>
      <c r="H88" t="str">
        <f t="shared" si="12"/>
        <v>2</v>
      </c>
      <c r="I88" t="str">
        <f t="shared" ref="I88:I151" si="13">A88</f>
        <v>Kamerun</v>
      </c>
      <c r="J88" s="65">
        <f t="shared" ref="J88:J151" si="14">VLOOKUP(H88,$I$17:$J$19,2,FALSE)</f>
        <v>3818</v>
      </c>
      <c r="K88" s="70"/>
    </row>
    <row r="89" spans="1:11" x14ac:dyDescent="0.35">
      <c r="A89" s="62" t="s">
        <v>153</v>
      </c>
      <c r="B89" s="63">
        <v>0.878</v>
      </c>
      <c r="C89" s="64" t="b">
        <f t="shared" si="8"/>
        <v>1</v>
      </c>
      <c r="D89" t="str">
        <f t="shared" si="9"/>
        <v/>
      </c>
      <c r="E89" t="str">
        <f t="shared" si="10"/>
        <v>2</v>
      </c>
      <c r="F89" t="str">
        <f t="shared" si="11"/>
        <v/>
      </c>
      <c r="H89" t="str">
        <f t="shared" si="12"/>
        <v>2</v>
      </c>
      <c r="I89" t="str">
        <f t="shared" si="13"/>
        <v>Kanada</v>
      </c>
      <c r="J89" s="65">
        <f t="shared" si="14"/>
        <v>3818</v>
      </c>
      <c r="K89" s="70"/>
    </row>
    <row r="90" spans="1:11" x14ac:dyDescent="0.35">
      <c r="A90" s="62" t="s">
        <v>154</v>
      </c>
      <c r="B90" s="63">
        <v>0.71699999999999997</v>
      </c>
      <c r="C90" s="64" t="b">
        <f t="shared" si="8"/>
        <v>1</v>
      </c>
      <c r="D90" t="str">
        <f t="shared" si="9"/>
        <v>1</v>
      </c>
      <c r="E90" t="str">
        <f t="shared" si="10"/>
        <v/>
      </c>
      <c r="F90" t="str">
        <f t="shared" si="11"/>
        <v/>
      </c>
      <c r="H90" t="str">
        <f t="shared" si="12"/>
        <v>1</v>
      </c>
      <c r="I90" t="str">
        <f t="shared" si="13"/>
        <v>Kapverdy</v>
      </c>
      <c r="J90" s="65">
        <f t="shared" si="14"/>
        <v>3273</v>
      </c>
      <c r="K90" s="70"/>
    </row>
    <row r="91" spans="1:11" x14ac:dyDescent="0.35">
      <c r="A91" s="62" t="s">
        <v>155</v>
      </c>
      <c r="B91" s="63">
        <v>0.81899999999999995</v>
      </c>
      <c r="C91" s="64" t="b">
        <f t="shared" si="8"/>
        <v>1</v>
      </c>
      <c r="D91" t="str">
        <f t="shared" si="9"/>
        <v/>
      </c>
      <c r="E91" t="str">
        <f t="shared" si="10"/>
        <v>2</v>
      </c>
      <c r="F91" t="str">
        <f t="shared" si="11"/>
        <v/>
      </c>
      <c r="H91" t="str">
        <f t="shared" si="12"/>
        <v>2</v>
      </c>
      <c r="I91" t="str">
        <f t="shared" si="13"/>
        <v>Kazachstán</v>
      </c>
      <c r="J91" s="65">
        <f t="shared" si="14"/>
        <v>3818</v>
      </c>
      <c r="K91" s="70"/>
    </row>
    <row r="92" spans="1:11" x14ac:dyDescent="0.35">
      <c r="A92" s="62" t="s">
        <v>156</v>
      </c>
      <c r="B92" s="63">
        <v>0.81499999999999995</v>
      </c>
      <c r="C92" s="64" t="b">
        <f t="shared" si="8"/>
        <v>1</v>
      </c>
      <c r="D92" t="str">
        <f t="shared" si="9"/>
        <v/>
      </c>
      <c r="E92" t="str">
        <f t="shared" si="10"/>
        <v>2</v>
      </c>
      <c r="F92" t="str">
        <f t="shared" si="11"/>
        <v/>
      </c>
      <c r="H92" t="str">
        <f t="shared" si="12"/>
        <v>2</v>
      </c>
      <c r="I92" t="str">
        <f t="shared" si="13"/>
        <v>Keňa</v>
      </c>
      <c r="J92" s="65">
        <f t="shared" si="14"/>
        <v>3818</v>
      </c>
      <c r="K92" s="70"/>
    </row>
    <row r="93" spans="1:11" x14ac:dyDescent="0.35">
      <c r="A93" s="62" t="s">
        <v>157</v>
      </c>
      <c r="B93" s="63">
        <v>0.77900000000000003</v>
      </c>
      <c r="C93" s="64" t="b">
        <f t="shared" si="8"/>
        <v>1</v>
      </c>
      <c r="D93" t="str">
        <f t="shared" si="9"/>
        <v>1</v>
      </c>
      <c r="E93" t="str">
        <f t="shared" si="10"/>
        <v/>
      </c>
      <c r="F93" t="str">
        <f t="shared" si="11"/>
        <v/>
      </c>
      <c r="H93" t="str">
        <f t="shared" si="12"/>
        <v>1</v>
      </c>
      <c r="I93" t="str">
        <f t="shared" si="13"/>
        <v>Kolumbie</v>
      </c>
      <c r="J93" s="65">
        <f t="shared" si="14"/>
        <v>3273</v>
      </c>
      <c r="K93" s="70"/>
    </row>
    <row r="94" spans="1:11" x14ac:dyDescent="0.35">
      <c r="A94" s="62" t="s">
        <v>158</v>
      </c>
      <c r="B94" s="63">
        <v>0.69099999999999995</v>
      </c>
      <c r="C94" s="64" t="b">
        <f t="shared" si="8"/>
        <v>1</v>
      </c>
      <c r="D94" t="str">
        <f t="shared" si="9"/>
        <v>1</v>
      </c>
      <c r="E94" t="str">
        <f t="shared" si="10"/>
        <v/>
      </c>
      <c r="F94" t="str">
        <f t="shared" si="11"/>
        <v/>
      </c>
      <c r="H94" t="str">
        <f t="shared" si="12"/>
        <v>1</v>
      </c>
      <c r="I94" t="str">
        <f t="shared" si="13"/>
        <v>Komory</v>
      </c>
      <c r="J94" s="65">
        <f t="shared" si="14"/>
        <v>3273</v>
      </c>
      <c r="K94" s="70"/>
    </row>
    <row r="95" spans="1:11" x14ac:dyDescent="0.35">
      <c r="A95" s="62" t="s">
        <v>159</v>
      </c>
      <c r="B95" s="63">
        <v>1.206</v>
      </c>
      <c r="C95" s="64" t="b">
        <f t="shared" si="8"/>
        <v>1</v>
      </c>
      <c r="D95" t="str">
        <f t="shared" si="9"/>
        <v/>
      </c>
      <c r="E95" t="str">
        <f t="shared" si="10"/>
        <v/>
      </c>
      <c r="F95" t="str">
        <f t="shared" si="11"/>
        <v>3</v>
      </c>
      <c r="H95" t="str">
        <f t="shared" si="12"/>
        <v>3</v>
      </c>
      <c r="I95" t="str">
        <f t="shared" si="13"/>
        <v>Kongo</v>
      </c>
      <c r="J95" s="65">
        <f t="shared" si="14"/>
        <v>4364</v>
      </c>
      <c r="K95" s="70"/>
    </row>
    <row r="96" spans="1:11" x14ac:dyDescent="0.35">
      <c r="A96" s="62" t="s">
        <v>160</v>
      </c>
      <c r="B96" s="63">
        <v>0.65500000000000003</v>
      </c>
      <c r="C96" s="64" t="b">
        <f t="shared" si="8"/>
        <v>1</v>
      </c>
      <c r="D96" t="str">
        <f t="shared" si="9"/>
        <v>1</v>
      </c>
      <c r="E96" t="str">
        <f t="shared" si="10"/>
        <v/>
      </c>
      <c r="F96" t="str">
        <f t="shared" si="11"/>
        <v/>
      </c>
      <c r="H96" t="str">
        <f t="shared" si="12"/>
        <v>1</v>
      </c>
      <c r="I96" t="str">
        <f t="shared" si="13"/>
        <v>Kosovská republika</v>
      </c>
      <c r="J96" s="65">
        <f t="shared" si="14"/>
        <v>3273</v>
      </c>
      <c r="K96" s="70"/>
    </row>
    <row r="97" spans="1:11" x14ac:dyDescent="0.35">
      <c r="A97" s="62" t="s">
        <v>161</v>
      </c>
      <c r="B97" s="63">
        <v>0.82099999999999995</v>
      </c>
      <c r="C97" s="64" t="b">
        <f t="shared" si="8"/>
        <v>1</v>
      </c>
      <c r="D97" t="str">
        <f t="shared" si="9"/>
        <v/>
      </c>
      <c r="E97" t="str">
        <f t="shared" si="10"/>
        <v>2</v>
      </c>
      <c r="F97" t="str">
        <f t="shared" si="11"/>
        <v/>
      </c>
      <c r="H97" t="str">
        <f t="shared" si="12"/>
        <v>2</v>
      </c>
      <c r="I97" t="str">
        <f t="shared" si="13"/>
        <v>Kostarika</v>
      </c>
      <c r="J97" s="65">
        <f t="shared" si="14"/>
        <v>3818</v>
      </c>
      <c r="K97" s="70"/>
    </row>
    <row r="98" spans="1:11" x14ac:dyDescent="0.35">
      <c r="A98" s="62" t="s">
        <v>162</v>
      </c>
      <c r="B98" s="63">
        <v>0.78600000000000003</v>
      </c>
      <c r="C98" s="64" t="b">
        <f t="shared" si="8"/>
        <v>1</v>
      </c>
      <c r="D98" t="str">
        <f t="shared" si="9"/>
        <v>1</v>
      </c>
      <c r="E98" t="str">
        <f t="shared" si="10"/>
        <v/>
      </c>
      <c r="F98" t="str">
        <f t="shared" si="11"/>
        <v/>
      </c>
      <c r="H98" t="str">
        <f t="shared" si="12"/>
        <v>1</v>
      </c>
      <c r="I98" t="str">
        <f t="shared" si="13"/>
        <v>Kuba</v>
      </c>
      <c r="J98" s="65">
        <f t="shared" si="14"/>
        <v>3273</v>
      </c>
      <c r="K98" s="70"/>
    </row>
    <row r="99" spans="1:11" x14ac:dyDescent="0.35">
      <c r="A99" s="62" t="s">
        <v>163</v>
      </c>
      <c r="B99" s="63">
        <v>0.82599999999999996</v>
      </c>
      <c r="C99" s="64" t="b">
        <f t="shared" si="8"/>
        <v>1</v>
      </c>
      <c r="D99" t="str">
        <f t="shared" si="9"/>
        <v/>
      </c>
      <c r="E99" t="str">
        <f t="shared" si="10"/>
        <v>2</v>
      </c>
      <c r="F99" t="str">
        <f t="shared" si="11"/>
        <v/>
      </c>
      <c r="H99" t="str">
        <f t="shared" si="12"/>
        <v>2</v>
      </c>
      <c r="I99" t="str">
        <f t="shared" si="13"/>
        <v>Kypr</v>
      </c>
      <c r="J99" s="65">
        <f t="shared" si="14"/>
        <v>3818</v>
      </c>
      <c r="K99" s="70"/>
    </row>
    <row r="100" spans="1:11" x14ac:dyDescent="0.35">
      <c r="A100" s="62" t="s">
        <v>164</v>
      </c>
      <c r="B100" s="63">
        <v>0.80300000000000005</v>
      </c>
      <c r="C100" s="64" t="b">
        <f t="shared" si="8"/>
        <v>1</v>
      </c>
      <c r="D100" t="str">
        <f t="shared" si="9"/>
        <v/>
      </c>
      <c r="E100" t="str">
        <f t="shared" si="10"/>
        <v>2</v>
      </c>
      <c r="F100" t="str">
        <f t="shared" si="11"/>
        <v/>
      </c>
      <c r="H100" t="str">
        <f t="shared" si="12"/>
        <v>2</v>
      </c>
      <c r="I100" t="str">
        <f t="shared" si="13"/>
        <v>Kyrgyzstán</v>
      </c>
      <c r="J100" s="65">
        <f t="shared" si="14"/>
        <v>3818</v>
      </c>
      <c r="K100" s="70"/>
    </row>
    <row r="101" spans="1:11" x14ac:dyDescent="0.35">
      <c r="A101" s="62" t="s">
        <v>22</v>
      </c>
      <c r="B101" s="63">
        <v>0.89200000000000002</v>
      </c>
      <c r="C101" s="64" t="b">
        <f t="shared" si="8"/>
        <v>1</v>
      </c>
      <c r="D101" t="str">
        <f t="shared" si="9"/>
        <v/>
      </c>
      <c r="E101" t="str">
        <f t="shared" si="10"/>
        <v>2</v>
      </c>
      <c r="F101" t="str">
        <f t="shared" si="11"/>
        <v/>
      </c>
      <c r="H101" t="str">
        <f t="shared" si="12"/>
        <v>2</v>
      </c>
      <c r="I101" t="str">
        <f t="shared" si="13"/>
        <v>Laos</v>
      </c>
      <c r="J101" s="65">
        <f t="shared" si="14"/>
        <v>3818</v>
      </c>
      <c r="K101" s="70"/>
    </row>
    <row r="102" spans="1:11" x14ac:dyDescent="0.35">
      <c r="A102" s="62" t="s">
        <v>23</v>
      </c>
      <c r="B102" s="63">
        <v>0.48299999999999998</v>
      </c>
      <c r="C102" s="64" t="b">
        <f t="shared" si="8"/>
        <v>1</v>
      </c>
      <c r="D102" t="str">
        <f t="shared" si="9"/>
        <v>1</v>
      </c>
      <c r="E102" t="str">
        <f t="shared" si="10"/>
        <v/>
      </c>
      <c r="F102" t="str">
        <f t="shared" si="11"/>
        <v/>
      </c>
      <c r="H102" t="str">
        <f t="shared" si="12"/>
        <v>1</v>
      </c>
      <c r="I102" t="str">
        <f t="shared" si="13"/>
        <v>Lesotho</v>
      </c>
      <c r="J102" s="65">
        <f t="shared" si="14"/>
        <v>3273</v>
      </c>
      <c r="K102" s="70"/>
    </row>
    <row r="103" spans="1:11" x14ac:dyDescent="0.35">
      <c r="A103" s="62" t="s">
        <v>165</v>
      </c>
      <c r="B103" s="63">
        <v>0.86299999999999999</v>
      </c>
      <c r="C103" s="64" t="b">
        <f t="shared" si="8"/>
        <v>1</v>
      </c>
      <c r="D103" t="str">
        <f t="shared" si="9"/>
        <v/>
      </c>
      <c r="E103" t="str">
        <f t="shared" si="10"/>
        <v>2</v>
      </c>
      <c r="F103" t="str">
        <f t="shared" si="11"/>
        <v/>
      </c>
      <c r="H103" t="str">
        <f t="shared" si="12"/>
        <v>2</v>
      </c>
      <c r="I103" t="str">
        <f t="shared" si="13"/>
        <v>Libanon</v>
      </c>
      <c r="J103" s="65">
        <f t="shared" si="14"/>
        <v>3818</v>
      </c>
      <c r="K103" s="70"/>
    </row>
    <row r="104" spans="1:11" x14ac:dyDescent="0.35">
      <c r="A104" s="62" t="s">
        <v>166</v>
      </c>
      <c r="B104" s="63">
        <v>1.111</v>
      </c>
      <c r="C104" s="64" t="b">
        <f t="shared" si="8"/>
        <v>1</v>
      </c>
      <c r="D104" t="str">
        <f t="shared" si="9"/>
        <v/>
      </c>
      <c r="E104" t="str">
        <f t="shared" si="10"/>
        <v/>
      </c>
      <c r="F104" t="str">
        <f t="shared" si="11"/>
        <v>3</v>
      </c>
      <c r="H104" t="str">
        <f t="shared" si="12"/>
        <v>3</v>
      </c>
      <c r="I104" t="str">
        <f t="shared" si="13"/>
        <v>Libérie</v>
      </c>
      <c r="J104" s="65">
        <f t="shared" si="14"/>
        <v>4364</v>
      </c>
      <c r="K104" s="70"/>
    </row>
    <row r="105" spans="1:11" x14ac:dyDescent="0.35">
      <c r="A105" s="62" t="s">
        <v>167</v>
      </c>
      <c r="B105" s="63">
        <v>0.57599999999999996</v>
      </c>
      <c r="C105" s="64" t="b">
        <f t="shared" si="8"/>
        <v>1</v>
      </c>
      <c r="D105" t="str">
        <f t="shared" si="9"/>
        <v>1</v>
      </c>
      <c r="E105" t="str">
        <f t="shared" si="10"/>
        <v/>
      </c>
      <c r="F105" t="str">
        <f t="shared" si="11"/>
        <v/>
      </c>
      <c r="H105" t="str">
        <f t="shared" si="12"/>
        <v>1</v>
      </c>
      <c r="I105" t="str">
        <f t="shared" si="13"/>
        <v>Libye</v>
      </c>
      <c r="J105" s="65">
        <f t="shared" si="14"/>
        <v>3273</v>
      </c>
      <c r="K105" s="70"/>
    </row>
    <row r="106" spans="1:11" x14ac:dyDescent="0.35">
      <c r="A106" s="62" t="s">
        <v>168</v>
      </c>
      <c r="B106" s="63">
        <v>1.212</v>
      </c>
      <c r="C106" s="64" t="b">
        <f t="shared" si="8"/>
        <v>1</v>
      </c>
      <c r="D106" t="str">
        <f t="shared" si="9"/>
        <v/>
      </c>
      <c r="E106" t="str">
        <f t="shared" si="10"/>
        <v/>
      </c>
      <c r="F106" t="str">
        <f t="shared" si="11"/>
        <v>3</v>
      </c>
      <c r="H106" t="str">
        <f t="shared" si="12"/>
        <v>3</v>
      </c>
      <c r="I106" t="str">
        <f t="shared" si="13"/>
        <v>Lichtenštejnsko</v>
      </c>
      <c r="J106" s="65">
        <f t="shared" si="14"/>
        <v>4364</v>
      </c>
      <c r="K106" s="70"/>
    </row>
    <row r="107" spans="1:11" x14ac:dyDescent="0.35">
      <c r="A107" s="62" t="s">
        <v>169</v>
      </c>
      <c r="B107" s="63">
        <v>0.72499999999999998</v>
      </c>
      <c r="C107" s="64" t="b">
        <f t="shared" si="8"/>
        <v>1</v>
      </c>
      <c r="D107" t="str">
        <f t="shared" si="9"/>
        <v>1</v>
      </c>
      <c r="E107" t="str">
        <f t="shared" si="10"/>
        <v/>
      </c>
      <c r="F107" t="str">
        <f t="shared" si="11"/>
        <v/>
      </c>
      <c r="H107" t="str">
        <f t="shared" si="12"/>
        <v>1</v>
      </c>
      <c r="I107" t="str">
        <f t="shared" si="13"/>
        <v>Litva</v>
      </c>
      <c r="J107" s="65">
        <f t="shared" si="14"/>
        <v>3273</v>
      </c>
      <c r="K107" s="70"/>
    </row>
    <row r="108" spans="1:11" x14ac:dyDescent="0.35">
      <c r="A108" s="62" t="s">
        <v>170</v>
      </c>
      <c r="B108" s="63">
        <v>0.77700000000000002</v>
      </c>
      <c r="C108" s="64" t="b">
        <f t="shared" si="8"/>
        <v>1</v>
      </c>
      <c r="D108" t="str">
        <f t="shared" si="9"/>
        <v>1</v>
      </c>
      <c r="E108" t="str">
        <f t="shared" si="10"/>
        <v/>
      </c>
      <c r="F108" t="str">
        <f t="shared" si="11"/>
        <v/>
      </c>
      <c r="H108" t="str">
        <f t="shared" si="12"/>
        <v>1</v>
      </c>
      <c r="I108" t="str">
        <f t="shared" si="13"/>
        <v>Lotyšsko</v>
      </c>
      <c r="J108" s="65">
        <f t="shared" si="14"/>
        <v>3273</v>
      </c>
      <c r="K108" s="70"/>
    </row>
    <row r="109" spans="1:11" x14ac:dyDescent="0.35">
      <c r="A109" s="62" t="s">
        <v>171</v>
      </c>
      <c r="B109" s="63">
        <v>1</v>
      </c>
      <c r="C109" s="64" t="b">
        <f t="shared" si="8"/>
        <v>1</v>
      </c>
      <c r="D109" t="str">
        <f t="shared" si="9"/>
        <v/>
      </c>
      <c r="E109" t="str">
        <f t="shared" si="10"/>
        <v/>
      </c>
      <c r="F109" t="str">
        <f t="shared" si="11"/>
        <v>3</v>
      </c>
      <c r="H109" t="str">
        <f t="shared" si="12"/>
        <v>3</v>
      </c>
      <c r="I109" t="str">
        <f t="shared" si="13"/>
        <v>Lucembursko</v>
      </c>
      <c r="J109" s="65">
        <f t="shared" si="14"/>
        <v>4364</v>
      </c>
      <c r="K109" s="70"/>
    </row>
    <row r="110" spans="1:11" x14ac:dyDescent="0.35">
      <c r="A110" s="62" t="s">
        <v>172</v>
      </c>
      <c r="B110" s="63">
        <v>0.86</v>
      </c>
      <c r="C110" s="64" t="b">
        <f t="shared" si="8"/>
        <v>1</v>
      </c>
      <c r="D110" t="str">
        <f t="shared" si="9"/>
        <v/>
      </c>
      <c r="E110" t="str">
        <f t="shared" si="10"/>
        <v>2</v>
      </c>
      <c r="F110" t="str">
        <f t="shared" si="11"/>
        <v/>
      </c>
      <c r="H110" t="str">
        <f t="shared" si="12"/>
        <v>2</v>
      </c>
      <c r="I110" t="str">
        <f t="shared" si="13"/>
        <v>Madagaskar</v>
      </c>
      <c r="J110" s="65">
        <f t="shared" si="14"/>
        <v>3818</v>
      </c>
      <c r="K110" s="70"/>
    </row>
    <row r="111" spans="1:11" x14ac:dyDescent="0.35">
      <c r="A111" s="62" t="s">
        <v>173</v>
      </c>
      <c r="B111" s="63">
        <v>0.77400000000000002</v>
      </c>
      <c r="C111" s="64" t="b">
        <f t="shared" si="8"/>
        <v>1</v>
      </c>
      <c r="D111" t="str">
        <f t="shared" si="9"/>
        <v>1</v>
      </c>
      <c r="E111" t="str">
        <f t="shared" si="10"/>
        <v/>
      </c>
      <c r="F111" t="str">
        <f t="shared" si="11"/>
        <v/>
      </c>
      <c r="H111" t="str">
        <f t="shared" si="12"/>
        <v>1</v>
      </c>
      <c r="I111" t="str">
        <f t="shared" si="13"/>
        <v>Maďarsko</v>
      </c>
      <c r="J111" s="65">
        <f t="shared" si="14"/>
        <v>3273</v>
      </c>
      <c r="K111" s="70"/>
    </row>
    <row r="112" spans="1:11" x14ac:dyDescent="0.35">
      <c r="A112" s="62" t="s">
        <v>174</v>
      </c>
      <c r="B112" s="63">
        <v>0.6</v>
      </c>
      <c r="C112" s="64" t="b">
        <f t="shared" si="8"/>
        <v>1</v>
      </c>
      <c r="D112" t="str">
        <f t="shared" si="9"/>
        <v>1</v>
      </c>
      <c r="E112" t="str">
        <f t="shared" si="10"/>
        <v/>
      </c>
      <c r="F112" t="str">
        <f t="shared" si="11"/>
        <v/>
      </c>
      <c r="H112" t="str">
        <f t="shared" si="12"/>
        <v>1</v>
      </c>
      <c r="I112" t="str">
        <f t="shared" si="13"/>
        <v>Makedonie</v>
      </c>
      <c r="J112" s="65">
        <f t="shared" si="14"/>
        <v>3273</v>
      </c>
      <c r="K112" s="70"/>
    </row>
    <row r="113" spans="1:11" x14ac:dyDescent="0.35">
      <c r="A113" s="62" t="s">
        <v>175</v>
      </c>
      <c r="B113" s="63">
        <v>0.68799999999999994</v>
      </c>
      <c r="C113" s="64" t="b">
        <f t="shared" si="8"/>
        <v>1</v>
      </c>
      <c r="D113" t="str">
        <f t="shared" si="9"/>
        <v>1</v>
      </c>
      <c r="E113" t="str">
        <f t="shared" si="10"/>
        <v/>
      </c>
      <c r="F113" t="str">
        <f t="shared" si="11"/>
        <v/>
      </c>
      <c r="H113" t="str">
        <f t="shared" si="12"/>
        <v>1</v>
      </c>
      <c r="I113" t="str">
        <f t="shared" si="13"/>
        <v>Malajsie</v>
      </c>
      <c r="J113" s="65">
        <f t="shared" si="14"/>
        <v>3273</v>
      </c>
      <c r="K113" s="70"/>
    </row>
    <row r="114" spans="1:11" x14ac:dyDescent="0.35">
      <c r="A114" s="62" t="s">
        <v>24</v>
      </c>
      <c r="B114" s="63">
        <v>0.68</v>
      </c>
      <c r="C114" s="64" t="b">
        <f t="shared" si="8"/>
        <v>1</v>
      </c>
      <c r="D114" t="str">
        <f t="shared" si="9"/>
        <v>1</v>
      </c>
      <c r="E114" t="str">
        <f t="shared" si="10"/>
        <v/>
      </c>
      <c r="F114" t="str">
        <f t="shared" si="11"/>
        <v/>
      </c>
      <c r="H114" t="str">
        <f t="shared" si="12"/>
        <v>1</v>
      </c>
      <c r="I114" t="str">
        <f t="shared" si="13"/>
        <v>Malawi</v>
      </c>
      <c r="J114" s="65">
        <f t="shared" si="14"/>
        <v>3273</v>
      </c>
      <c r="K114" s="70"/>
    </row>
    <row r="115" spans="1:11" x14ac:dyDescent="0.35">
      <c r="A115" s="62" t="s">
        <v>25</v>
      </c>
      <c r="B115" s="63">
        <v>0.94399999999999995</v>
      </c>
      <c r="C115" s="64" t="b">
        <f t="shared" si="8"/>
        <v>1</v>
      </c>
      <c r="D115" t="str">
        <f t="shared" si="9"/>
        <v/>
      </c>
      <c r="E115" t="str">
        <f t="shared" si="10"/>
        <v>2</v>
      </c>
      <c r="F115" t="str">
        <f t="shared" si="11"/>
        <v/>
      </c>
      <c r="H115" t="str">
        <f t="shared" si="12"/>
        <v>2</v>
      </c>
      <c r="I115" t="str">
        <f t="shared" si="13"/>
        <v>Mali</v>
      </c>
      <c r="J115" s="65">
        <f t="shared" si="14"/>
        <v>3818</v>
      </c>
      <c r="K115" s="70"/>
    </row>
    <row r="116" spans="1:11" x14ac:dyDescent="0.35">
      <c r="A116" s="62" t="s">
        <v>176</v>
      </c>
      <c r="B116" s="63">
        <v>0.84399999999999997</v>
      </c>
      <c r="C116" s="64" t="b">
        <f t="shared" si="8"/>
        <v>1</v>
      </c>
      <c r="D116" t="str">
        <f t="shared" si="9"/>
        <v/>
      </c>
      <c r="E116" t="str">
        <f t="shared" si="10"/>
        <v>2</v>
      </c>
      <c r="F116" t="str">
        <f t="shared" si="11"/>
        <v/>
      </c>
      <c r="H116" t="str">
        <f t="shared" si="12"/>
        <v>2</v>
      </c>
      <c r="I116" t="str">
        <f t="shared" si="13"/>
        <v>Malta</v>
      </c>
      <c r="J116" s="65">
        <f t="shared" si="14"/>
        <v>3818</v>
      </c>
      <c r="K116" s="70"/>
    </row>
    <row r="117" spans="1:11" x14ac:dyDescent="0.35">
      <c r="A117" s="62" t="s">
        <v>177</v>
      </c>
      <c r="B117" s="63">
        <v>0.754</v>
      </c>
      <c r="C117" s="64" t="b">
        <f t="shared" si="8"/>
        <v>1</v>
      </c>
      <c r="D117" t="str">
        <f t="shared" si="9"/>
        <v>1</v>
      </c>
      <c r="E117" t="str">
        <f t="shared" si="10"/>
        <v/>
      </c>
      <c r="F117" t="str">
        <f t="shared" si="11"/>
        <v/>
      </c>
      <c r="H117" t="str">
        <f t="shared" si="12"/>
        <v>1</v>
      </c>
      <c r="I117" t="str">
        <f t="shared" si="13"/>
        <v>Maroko</v>
      </c>
      <c r="J117" s="65">
        <f t="shared" si="14"/>
        <v>3273</v>
      </c>
      <c r="K117" s="70"/>
    </row>
    <row r="118" spans="1:11" x14ac:dyDescent="0.35">
      <c r="A118" s="62" t="s">
        <v>178</v>
      </c>
      <c r="B118" s="63">
        <v>0.74399999999999999</v>
      </c>
      <c r="C118" s="64" t="b">
        <f t="shared" si="8"/>
        <v>1</v>
      </c>
      <c r="D118" t="str">
        <f t="shared" si="9"/>
        <v>1</v>
      </c>
      <c r="E118" t="str">
        <f t="shared" si="10"/>
        <v/>
      </c>
      <c r="F118" t="str">
        <f t="shared" si="11"/>
        <v/>
      </c>
      <c r="H118" t="str">
        <f t="shared" si="12"/>
        <v>1</v>
      </c>
      <c r="I118" t="str">
        <f t="shared" si="13"/>
        <v>Mauricius</v>
      </c>
      <c r="J118" s="65">
        <f t="shared" si="14"/>
        <v>3273</v>
      </c>
      <c r="K118" s="70"/>
    </row>
    <row r="119" spans="1:11" x14ac:dyDescent="0.35">
      <c r="A119" s="62" t="s">
        <v>179</v>
      </c>
      <c r="B119" s="63">
        <v>0.625</v>
      </c>
      <c r="C119" s="64" t="b">
        <f t="shared" si="8"/>
        <v>1</v>
      </c>
      <c r="D119" t="str">
        <f t="shared" si="9"/>
        <v>1</v>
      </c>
      <c r="E119" t="str">
        <f t="shared" si="10"/>
        <v/>
      </c>
      <c r="F119" t="str">
        <f t="shared" si="11"/>
        <v/>
      </c>
      <c r="H119" t="str">
        <f t="shared" si="12"/>
        <v>1</v>
      </c>
      <c r="I119" t="str">
        <f t="shared" si="13"/>
        <v>Mauritánie</v>
      </c>
      <c r="J119" s="65">
        <f t="shared" si="14"/>
        <v>3273</v>
      </c>
      <c r="K119" s="70"/>
    </row>
    <row r="120" spans="1:11" x14ac:dyDescent="0.35">
      <c r="A120" s="62" t="s">
        <v>180</v>
      </c>
      <c r="B120" s="63">
        <v>0.67100000000000004</v>
      </c>
      <c r="C120" s="64" t="b">
        <f t="shared" si="8"/>
        <v>1</v>
      </c>
      <c r="D120" t="str">
        <f t="shared" si="9"/>
        <v>1</v>
      </c>
      <c r="E120" t="str">
        <f t="shared" si="10"/>
        <v/>
      </c>
      <c r="F120" t="str">
        <f t="shared" si="11"/>
        <v/>
      </c>
      <c r="H120" t="str">
        <f t="shared" si="12"/>
        <v>1</v>
      </c>
      <c r="I120" t="str">
        <f t="shared" si="13"/>
        <v>Mexiko</v>
      </c>
      <c r="J120" s="65">
        <f t="shared" si="14"/>
        <v>3273</v>
      </c>
      <c r="K120" s="70"/>
    </row>
    <row r="121" spans="1:11" x14ac:dyDescent="0.35">
      <c r="A121" s="62" t="s">
        <v>181</v>
      </c>
      <c r="B121" s="63">
        <v>0.62</v>
      </c>
      <c r="C121" s="64" t="b">
        <f t="shared" si="8"/>
        <v>1</v>
      </c>
      <c r="D121" t="str">
        <f t="shared" si="9"/>
        <v>1</v>
      </c>
      <c r="E121" t="str">
        <f t="shared" si="10"/>
        <v/>
      </c>
      <c r="F121" t="str">
        <f t="shared" si="11"/>
        <v/>
      </c>
      <c r="H121" t="str">
        <f t="shared" si="12"/>
        <v>1</v>
      </c>
      <c r="I121" t="str">
        <f t="shared" si="13"/>
        <v>Moldavská republika</v>
      </c>
      <c r="J121" s="65">
        <f t="shared" si="14"/>
        <v>3273</v>
      </c>
      <c r="K121" s="70"/>
    </row>
    <row r="122" spans="1:11" x14ac:dyDescent="0.35">
      <c r="A122" s="62" t="s">
        <v>182</v>
      </c>
      <c r="B122" s="63">
        <v>0.71499999999999997</v>
      </c>
      <c r="C122" s="64" t="b">
        <f t="shared" si="8"/>
        <v>1</v>
      </c>
      <c r="D122" t="str">
        <f t="shared" si="9"/>
        <v>1</v>
      </c>
      <c r="E122" t="str">
        <f t="shared" si="10"/>
        <v/>
      </c>
      <c r="F122" t="str">
        <f t="shared" si="11"/>
        <v/>
      </c>
      <c r="H122" t="str">
        <f t="shared" si="12"/>
        <v>1</v>
      </c>
      <c r="I122" t="str">
        <f t="shared" si="13"/>
        <v>Mosambik</v>
      </c>
      <c r="J122" s="65">
        <f t="shared" si="14"/>
        <v>3273</v>
      </c>
      <c r="K122" s="70"/>
    </row>
    <row r="123" spans="1:11" x14ac:dyDescent="0.35">
      <c r="A123" s="62" t="s">
        <v>26</v>
      </c>
      <c r="B123" s="63">
        <v>0.65500000000000003</v>
      </c>
      <c r="C123" s="64" t="b">
        <f t="shared" si="8"/>
        <v>1</v>
      </c>
      <c r="D123" t="str">
        <f t="shared" si="9"/>
        <v>1</v>
      </c>
      <c r="E123" t="str">
        <f t="shared" si="10"/>
        <v/>
      </c>
      <c r="F123" t="str">
        <f t="shared" si="11"/>
        <v/>
      </c>
      <c r="H123" t="str">
        <f t="shared" si="12"/>
        <v>1</v>
      </c>
      <c r="I123" t="str">
        <f t="shared" si="13"/>
        <v>Myanmar</v>
      </c>
      <c r="J123" s="65">
        <f t="shared" si="14"/>
        <v>3273</v>
      </c>
      <c r="K123" s="70"/>
    </row>
    <row r="124" spans="1:11" x14ac:dyDescent="0.35">
      <c r="A124" s="62" t="s">
        <v>183</v>
      </c>
      <c r="B124" s="63">
        <v>0.61399999999999999</v>
      </c>
      <c r="C124" s="64" t="b">
        <f t="shared" si="8"/>
        <v>1</v>
      </c>
      <c r="D124" t="str">
        <f t="shared" si="9"/>
        <v>1</v>
      </c>
      <c r="E124" t="str">
        <f t="shared" si="10"/>
        <v/>
      </c>
      <c r="F124" t="str">
        <f t="shared" si="11"/>
        <v/>
      </c>
      <c r="H124" t="str">
        <f t="shared" si="12"/>
        <v>1</v>
      </c>
      <c r="I124" t="str">
        <f t="shared" si="13"/>
        <v>Namibie</v>
      </c>
      <c r="J124" s="65">
        <f t="shared" si="14"/>
        <v>3273</v>
      </c>
      <c r="K124" s="70"/>
    </row>
    <row r="125" spans="1:11" x14ac:dyDescent="0.35">
      <c r="A125" s="62" t="s">
        <v>184</v>
      </c>
      <c r="B125" s="63">
        <v>0.97</v>
      </c>
      <c r="C125" s="64" t="b">
        <f t="shared" si="8"/>
        <v>1</v>
      </c>
      <c r="D125" t="str">
        <f t="shared" si="9"/>
        <v/>
      </c>
      <c r="E125" t="str">
        <f t="shared" si="10"/>
        <v>2</v>
      </c>
      <c r="F125" t="str">
        <f t="shared" si="11"/>
        <v/>
      </c>
      <c r="H125" t="str">
        <f t="shared" si="12"/>
        <v>2</v>
      </c>
      <c r="I125" t="str">
        <f t="shared" si="13"/>
        <v>Německo</v>
      </c>
      <c r="J125" s="65">
        <f t="shared" si="14"/>
        <v>3818</v>
      </c>
      <c r="K125" s="70"/>
    </row>
    <row r="126" spans="1:11" x14ac:dyDescent="0.35">
      <c r="A126" s="62" t="s">
        <v>185</v>
      </c>
      <c r="B126" s="63">
        <v>0.77</v>
      </c>
      <c r="C126" s="64" t="b">
        <f t="shared" si="8"/>
        <v>1</v>
      </c>
      <c r="D126" t="str">
        <f t="shared" si="9"/>
        <v>1</v>
      </c>
      <c r="E126" t="str">
        <f t="shared" si="10"/>
        <v/>
      </c>
      <c r="F126" t="str">
        <f t="shared" si="11"/>
        <v/>
      </c>
      <c r="H126" t="str">
        <f t="shared" si="12"/>
        <v>1</v>
      </c>
      <c r="I126" t="str">
        <f t="shared" si="13"/>
        <v>Nepál</v>
      </c>
      <c r="J126" s="65">
        <f t="shared" si="14"/>
        <v>3273</v>
      </c>
      <c r="K126" s="70"/>
    </row>
    <row r="127" spans="1:11" x14ac:dyDescent="0.35">
      <c r="A127" s="62" t="s">
        <v>27</v>
      </c>
      <c r="B127" s="63">
        <v>0.84799999999999998</v>
      </c>
      <c r="C127" s="64" t="b">
        <f t="shared" si="8"/>
        <v>1</v>
      </c>
      <c r="D127" t="str">
        <f t="shared" si="9"/>
        <v/>
      </c>
      <c r="E127" t="str">
        <f t="shared" si="10"/>
        <v>2</v>
      </c>
      <c r="F127" t="str">
        <f t="shared" si="11"/>
        <v/>
      </c>
      <c r="H127" t="str">
        <f t="shared" si="12"/>
        <v>2</v>
      </c>
      <c r="I127" t="str">
        <f t="shared" si="13"/>
        <v>Niger</v>
      </c>
      <c r="J127" s="65">
        <f t="shared" si="14"/>
        <v>3818</v>
      </c>
      <c r="K127" s="70"/>
    </row>
    <row r="128" spans="1:11" x14ac:dyDescent="0.35">
      <c r="A128" s="62" t="s">
        <v>186</v>
      </c>
      <c r="B128" s="63">
        <v>0.92600000000000005</v>
      </c>
      <c r="C128" s="64" t="b">
        <f t="shared" si="8"/>
        <v>1</v>
      </c>
      <c r="D128" t="str">
        <f t="shared" si="9"/>
        <v/>
      </c>
      <c r="E128" t="str">
        <f t="shared" si="10"/>
        <v>2</v>
      </c>
      <c r="F128" t="str">
        <f t="shared" si="11"/>
        <v/>
      </c>
      <c r="H128" t="str">
        <f t="shared" si="12"/>
        <v>2</v>
      </c>
      <c r="I128" t="str">
        <f t="shared" si="13"/>
        <v>Nigérie</v>
      </c>
      <c r="J128" s="65">
        <f t="shared" si="14"/>
        <v>3818</v>
      </c>
      <c r="K128" s="70"/>
    </row>
    <row r="129" spans="1:11" x14ac:dyDescent="0.35">
      <c r="A129" s="62" t="s">
        <v>187</v>
      </c>
      <c r="B129" s="63">
        <v>0.56499999999999995</v>
      </c>
      <c r="C129" s="64" t="b">
        <f t="shared" si="8"/>
        <v>1</v>
      </c>
      <c r="D129" t="str">
        <f t="shared" si="9"/>
        <v>1</v>
      </c>
      <c r="E129" t="str">
        <f t="shared" si="10"/>
        <v/>
      </c>
      <c r="F129" t="str">
        <f t="shared" si="11"/>
        <v/>
      </c>
      <c r="H129" t="str">
        <f t="shared" si="12"/>
        <v>1</v>
      </c>
      <c r="I129" t="str">
        <f t="shared" si="13"/>
        <v>Nikaragua</v>
      </c>
      <c r="J129" s="65">
        <f t="shared" si="14"/>
        <v>3273</v>
      </c>
      <c r="K129" s="70"/>
    </row>
    <row r="130" spans="1:11" x14ac:dyDescent="0.35">
      <c r="A130" s="62" t="s">
        <v>188</v>
      </c>
      <c r="B130" s="63">
        <v>1.079</v>
      </c>
      <c r="C130" s="64" t="b">
        <f t="shared" si="8"/>
        <v>1</v>
      </c>
      <c r="D130" t="str">
        <f t="shared" si="9"/>
        <v/>
      </c>
      <c r="E130" t="str">
        <f t="shared" si="10"/>
        <v/>
      </c>
      <c r="F130" t="str">
        <f t="shared" si="11"/>
        <v>3</v>
      </c>
      <c r="H130" t="str">
        <f t="shared" si="12"/>
        <v>3</v>
      </c>
      <c r="I130" t="str">
        <f t="shared" si="13"/>
        <v>Nizozemsko</v>
      </c>
      <c r="J130" s="65">
        <f t="shared" si="14"/>
        <v>4364</v>
      </c>
      <c r="K130" s="70"/>
    </row>
    <row r="131" spans="1:11" x14ac:dyDescent="0.35">
      <c r="A131" s="62" t="s">
        <v>189</v>
      </c>
      <c r="B131" s="63">
        <v>1.306</v>
      </c>
      <c r="C131" s="64" t="b">
        <f t="shared" si="8"/>
        <v>1</v>
      </c>
      <c r="D131" t="str">
        <f t="shared" si="9"/>
        <v/>
      </c>
      <c r="E131" t="str">
        <f t="shared" si="10"/>
        <v/>
      </c>
      <c r="F131" t="str">
        <f t="shared" si="11"/>
        <v>3</v>
      </c>
      <c r="H131" t="str">
        <f t="shared" si="12"/>
        <v>3</v>
      </c>
      <c r="I131" t="str">
        <f t="shared" si="13"/>
        <v>Norsko</v>
      </c>
      <c r="J131" s="65">
        <f t="shared" si="14"/>
        <v>4364</v>
      </c>
      <c r="K131" s="70"/>
    </row>
    <row r="132" spans="1:11" x14ac:dyDescent="0.35">
      <c r="A132" s="62" t="s">
        <v>190</v>
      </c>
      <c r="B132" s="63">
        <v>1.1719999999999999</v>
      </c>
      <c r="C132" s="64" t="b">
        <f t="shared" si="8"/>
        <v>1</v>
      </c>
      <c r="D132" t="str">
        <f t="shared" si="9"/>
        <v/>
      </c>
      <c r="E132" t="str">
        <f t="shared" si="10"/>
        <v/>
      </c>
      <c r="F132" t="str">
        <f t="shared" si="11"/>
        <v>3</v>
      </c>
      <c r="H132" t="str">
        <f t="shared" si="12"/>
        <v>3</v>
      </c>
      <c r="I132" t="str">
        <f t="shared" si="13"/>
        <v>Nová Kaledonie</v>
      </c>
      <c r="J132" s="65">
        <f t="shared" si="14"/>
        <v>4364</v>
      </c>
      <c r="K132" s="70"/>
    </row>
    <row r="133" spans="1:11" x14ac:dyDescent="0.35">
      <c r="A133" s="62" t="s">
        <v>191</v>
      </c>
      <c r="B133" s="63">
        <v>0.99399999999999999</v>
      </c>
      <c r="C133" s="64" t="b">
        <f t="shared" si="8"/>
        <v>1</v>
      </c>
      <c r="D133" t="str">
        <f t="shared" si="9"/>
        <v/>
      </c>
      <c r="E133" t="str">
        <f t="shared" si="10"/>
        <v>2</v>
      </c>
      <c r="F133" t="str">
        <f t="shared" si="11"/>
        <v/>
      </c>
      <c r="H133" t="str">
        <f t="shared" si="12"/>
        <v>2</v>
      </c>
      <c r="I133" t="str">
        <f t="shared" si="13"/>
        <v>Nový Zéland</v>
      </c>
      <c r="J133" s="65">
        <f t="shared" si="14"/>
        <v>3818</v>
      </c>
      <c r="K133" s="70"/>
    </row>
    <row r="134" spans="1:11" x14ac:dyDescent="0.35">
      <c r="A134" s="62" t="s">
        <v>192</v>
      </c>
      <c r="B134" s="63">
        <v>0.51900000000000002</v>
      </c>
      <c r="C134" s="64" t="b">
        <f t="shared" si="8"/>
        <v>1</v>
      </c>
      <c r="D134" t="str">
        <f t="shared" si="9"/>
        <v>1</v>
      </c>
      <c r="E134" t="str">
        <f t="shared" si="10"/>
        <v/>
      </c>
      <c r="F134" t="str">
        <f t="shared" si="11"/>
        <v/>
      </c>
      <c r="H134" t="str">
        <f t="shared" si="12"/>
        <v>1</v>
      </c>
      <c r="I134" t="str">
        <f t="shared" si="13"/>
        <v>Pákistán</v>
      </c>
      <c r="J134" s="65">
        <f t="shared" si="14"/>
        <v>3273</v>
      </c>
      <c r="K134" s="70"/>
    </row>
    <row r="135" spans="1:11" x14ac:dyDescent="0.35">
      <c r="A135" s="62" t="s">
        <v>193</v>
      </c>
      <c r="B135" s="63">
        <v>1.1080000000000001</v>
      </c>
      <c r="C135" s="64" t="b">
        <f t="shared" si="8"/>
        <v>1</v>
      </c>
      <c r="D135" t="str">
        <f t="shared" si="9"/>
        <v/>
      </c>
      <c r="E135" t="str">
        <f t="shared" si="10"/>
        <v/>
      </c>
      <c r="F135" t="str">
        <f t="shared" si="11"/>
        <v>3</v>
      </c>
      <c r="H135" t="str">
        <f t="shared" si="12"/>
        <v>3</v>
      </c>
      <c r="I135" t="str">
        <f t="shared" si="13"/>
        <v>Palestinská autonomní území</v>
      </c>
      <c r="J135" s="65">
        <f t="shared" si="14"/>
        <v>4364</v>
      </c>
      <c r="K135" s="70"/>
    </row>
    <row r="136" spans="1:11" x14ac:dyDescent="0.35">
      <c r="A136" s="62" t="s">
        <v>28</v>
      </c>
      <c r="B136" s="63">
        <v>0.63200000000000001</v>
      </c>
      <c r="C136" s="64" t="b">
        <f t="shared" si="8"/>
        <v>1</v>
      </c>
      <c r="D136" t="str">
        <f t="shared" si="9"/>
        <v>1</v>
      </c>
      <c r="E136" t="str">
        <f t="shared" si="10"/>
        <v/>
      </c>
      <c r="F136" t="str">
        <f t="shared" si="11"/>
        <v/>
      </c>
      <c r="H136" t="str">
        <f t="shared" si="12"/>
        <v>1</v>
      </c>
      <c r="I136" t="str">
        <f t="shared" si="13"/>
        <v>Panama</v>
      </c>
      <c r="J136" s="65">
        <f t="shared" si="14"/>
        <v>3273</v>
      </c>
      <c r="K136" s="70"/>
    </row>
    <row r="137" spans="1:11" x14ac:dyDescent="0.35">
      <c r="A137" s="62" t="s">
        <v>194</v>
      </c>
      <c r="B137" s="63">
        <v>1.0149999999999999</v>
      </c>
      <c r="C137" s="64" t="b">
        <f t="shared" si="8"/>
        <v>1</v>
      </c>
      <c r="D137" t="str">
        <f t="shared" si="9"/>
        <v/>
      </c>
      <c r="E137" t="str">
        <f t="shared" si="10"/>
        <v/>
      </c>
      <c r="F137" t="str">
        <f t="shared" si="11"/>
        <v>3</v>
      </c>
      <c r="H137" t="str">
        <f t="shared" si="12"/>
        <v>3</v>
      </c>
      <c r="I137" t="str">
        <f t="shared" si="13"/>
        <v>Papua-Nová Guinea</v>
      </c>
      <c r="J137" s="65">
        <f t="shared" si="14"/>
        <v>4364</v>
      </c>
      <c r="K137" s="70"/>
    </row>
    <row r="138" spans="1:11" x14ac:dyDescent="0.35">
      <c r="A138" s="62" t="s">
        <v>29</v>
      </c>
      <c r="B138" s="63">
        <v>0.69</v>
      </c>
      <c r="C138" s="64" t="b">
        <f t="shared" si="8"/>
        <v>1</v>
      </c>
      <c r="D138" t="str">
        <f t="shared" si="9"/>
        <v>1</v>
      </c>
      <c r="E138" t="str">
        <f t="shared" si="10"/>
        <v/>
      </c>
      <c r="F138" t="str">
        <f t="shared" si="11"/>
        <v/>
      </c>
      <c r="H138" t="str">
        <f t="shared" si="12"/>
        <v>1</v>
      </c>
      <c r="I138" t="str">
        <f t="shared" si="13"/>
        <v>Paraguay</v>
      </c>
      <c r="J138" s="65">
        <f t="shared" si="14"/>
        <v>3273</v>
      </c>
      <c r="K138" s="70"/>
    </row>
    <row r="139" spans="1:11" x14ac:dyDescent="0.35">
      <c r="A139" s="62" t="s">
        <v>30</v>
      </c>
      <c r="B139" s="63">
        <v>0.80200000000000005</v>
      </c>
      <c r="C139" s="64" t="b">
        <f t="shared" si="8"/>
        <v>1</v>
      </c>
      <c r="D139" t="str">
        <f t="shared" si="9"/>
        <v/>
      </c>
      <c r="E139" t="str">
        <f t="shared" si="10"/>
        <v>2</v>
      </c>
      <c r="F139" t="str">
        <f t="shared" si="11"/>
        <v/>
      </c>
      <c r="H139" t="str">
        <f t="shared" si="12"/>
        <v>2</v>
      </c>
      <c r="I139" t="str">
        <f t="shared" si="13"/>
        <v>Peru</v>
      </c>
      <c r="J139" s="65">
        <f t="shared" si="14"/>
        <v>3818</v>
      </c>
      <c r="K139" s="70"/>
    </row>
    <row r="140" spans="1:11" x14ac:dyDescent="0.35">
      <c r="A140" s="62" t="s">
        <v>195</v>
      </c>
      <c r="B140" s="63">
        <v>0.98299999999999998</v>
      </c>
      <c r="C140" s="64" t="b">
        <f t="shared" si="8"/>
        <v>1</v>
      </c>
      <c r="D140" t="str">
        <f t="shared" si="9"/>
        <v/>
      </c>
      <c r="E140" t="str">
        <f t="shared" si="10"/>
        <v>2</v>
      </c>
      <c r="F140" t="str">
        <f t="shared" si="11"/>
        <v/>
      </c>
      <c r="H140" t="str">
        <f t="shared" si="12"/>
        <v>2</v>
      </c>
      <c r="I140" t="str">
        <f t="shared" si="13"/>
        <v>Pobřeží slonoviny</v>
      </c>
      <c r="J140" s="65">
        <f t="shared" si="14"/>
        <v>3818</v>
      </c>
      <c r="K140" s="70"/>
    </row>
    <row r="141" spans="1:11" x14ac:dyDescent="0.35">
      <c r="A141" s="62" t="s">
        <v>196</v>
      </c>
      <c r="B141" s="63">
        <v>0.755</v>
      </c>
      <c r="C141" s="64" t="b">
        <f t="shared" si="8"/>
        <v>1</v>
      </c>
      <c r="D141" t="str">
        <f t="shared" si="9"/>
        <v>1</v>
      </c>
      <c r="E141" t="str">
        <f t="shared" si="10"/>
        <v/>
      </c>
      <c r="F141" t="str">
        <f t="shared" si="11"/>
        <v/>
      </c>
      <c r="H141" t="str">
        <f t="shared" si="12"/>
        <v>1</v>
      </c>
      <c r="I141" t="str">
        <f t="shared" si="13"/>
        <v>Polsko</v>
      </c>
      <c r="J141" s="65">
        <f t="shared" si="14"/>
        <v>3273</v>
      </c>
      <c r="K141" s="70"/>
    </row>
    <row r="142" spans="1:11" x14ac:dyDescent="0.35">
      <c r="A142" s="62" t="s">
        <v>197</v>
      </c>
      <c r="B142" s="63">
        <v>0.84199999999999997</v>
      </c>
      <c r="C142" s="64" t="b">
        <f t="shared" si="8"/>
        <v>1</v>
      </c>
      <c r="D142" t="str">
        <f t="shared" si="9"/>
        <v/>
      </c>
      <c r="E142" t="str">
        <f t="shared" si="10"/>
        <v>2</v>
      </c>
      <c r="F142" t="str">
        <f t="shared" si="11"/>
        <v/>
      </c>
      <c r="H142" t="str">
        <f t="shared" si="12"/>
        <v>2</v>
      </c>
      <c r="I142" t="str">
        <f t="shared" si="13"/>
        <v>Portugalsko</v>
      </c>
      <c r="J142" s="65">
        <f t="shared" si="14"/>
        <v>3818</v>
      </c>
      <c r="K142" s="70"/>
    </row>
    <row r="143" spans="1:11" x14ac:dyDescent="0.35">
      <c r="A143" s="62" t="s">
        <v>198</v>
      </c>
      <c r="B143" s="63">
        <v>1.0669999999999999</v>
      </c>
      <c r="C143" s="64" t="b">
        <f t="shared" si="8"/>
        <v>1</v>
      </c>
      <c r="D143" t="str">
        <f t="shared" si="9"/>
        <v/>
      </c>
      <c r="E143" t="str">
        <f t="shared" si="10"/>
        <v/>
      </c>
      <c r="F143" t="str">
        <f t="shared" si="11"/>
        <v>3</v>
      </c>
      <c r="H143" t="str">
        <f t="shared" si="12"/>
        <v>3</v>
      </c>
      <c r="I143" t="str">
        <f t="shared" si="13"/>
        <v>Rakousko</v>
      </c>
      <c r="J143" s="65">
        <f t="shared" si="14"/>
        <v>4364</v>
      </c>
      <c r="K143" s="70"/>
    </row>
    <row r="144" spans="1:11" x14ac:dyDescent="0.35">
      <c r="A144" s="62" t="s">
        <v>199</v>
      </c>
      <c r="B144" s="63">
        <v>0.67300000000000004</v>
      </c>
      <c r="C144" s="64" t="b">
        <f t="shared" si="8"/>
        <v>1</v>
      </c>
      <c r="D144" t="str">
        <f t="shared" si="9"/>
        <v>1</v>
      </c>
      <c r="E144" t="str">
        <f t="shared" si="10"/>
        <v/>
      </c>
      <c r="F144" t="str">
        <f t="shared" si="11"/>
        <v/>
      </c>
      <c r="H144" t="str">
        <f t="shared" si="12"/>
        <v>1</v>
      </c>
      <c r="I144" t="str">
        <f t="shared" si="13"/>
        <v>Republika Srbsko</v>
      </c>
      <c r="J144" s="65">
        <f t="shared" si="14"/>
        <v>3273</v>
      </c>
      <c r="K144" s="70"/>
    </row>
    <row r="145" spans="1:11" x14ac:dyDescent="0.35">
      <c r="A145" s="62" t="s">
        <v>200</v>
      </c>
      <c r="B145" s="63">
        <v>0.68799999999999994</v>
      </c>
      <c r="C145" s="64" t="b">
        <f t="shared" si="8"/>
        <v>1</v>
      </c>
      <c r="D145" t="str">
        <f t="shared" si="9"/>
        <v>1</v>
      </c>
      <c r="E145" t="str">
        <f t="shared" si="10"/>
        <v/>
      </c>
      <c r="F145" t="str">
        <f t="shared" si="11"/>
        <v/>
      </c>
      <c r="H145" t="str">
        <f t="shared" si="12"/>
        <v>1</v>
      </c>
      <c r="I145" t="str">
        <f t="shared" si="13"/>
        <v>Rumunsko</v>
      </c>
      <c r="J145" s="65">
        <f t="shared" si="14"/>
        <v>3273</v>
      </c>
      <c r="K145" s="70"/>
    </row>
    <row r="146" spans="1:11" x14ac:dyDescent="0.35">
      <c r="A146" s="62" t="s">
        <v>201</v>
      </c>
      <c r="B146" s="63">
        <v>1.054</v>
      </c>
      <c r="C146" s="64" t="b">
        <f t="shared" si="8"/>
        <v>1</v>
      </c>
      <c r="D146" t="str">
        <f t="shared" si="9"/>
        <v/>
      </c>
      <c r="E146" t="str">
        <f t="shared" si="10"/>
        <v/>
      </c>
      <c r="F146" t="str">
        <f t="shared" si="11"/>
        <v>3</v>
      </c>
      <c r="H146" t="str">
        <f t="shared" si="12"/>
        <v>3</v>
      </c>
      <c r="I146" t="str">
        <f t="shared" si="13"/>
        <v>Rusko</v>
      </c>
      <c r="J146" s="65">
        <f t="shared" si="14"/>
        <v>4364</v>
      </c>
      <c r="K146" s="70"/>
    </row>
    <row r="147" spans="1:11" x14ac:dyDescent="0.35">
      <c r="A147" s="62" t="s">
        <v>31</v>
      </c>
      <c r="B147" s="63">
        <v>0.82499999999999996</v>
      </c>
      <c r="C147" s="64" t="b">
        <f t="shared" si="8"/>
        <v>1</v>
      </c>
      <c r="D147" t="str">
        <f t="shared" si="9"/>
        <v/>
      </c>
      <c r="E147" t="str">
        <f t="shared" si="10"/>
        <v>2</v>
      </c>
      <c r="F147" t="str">
        <f t="shared" si="11"/>
        <v/>
      </c>
      <c r="H147" t="str">
        <f t="shared" si="12"/>
        <v>2</v>
      </c>
      <c r="I147" t="str">
        <f t="shared" si="13"/>
        <v>Rwanda</v>
      </c>
      <c r="J147" s="65">
        <f t="shared" si="14"/>
        <v>3818</v>
      </c>
      <c r="K147" s="70"/>
    </row>
    <row r="148" spans="1:11" x14ac:dyDescent="0.35">
      <c r="A148" s="62" t="s">
        <v>202</v>
      </c>
      <c r="B148" s="63">
        <v>0.88700000000000001</v>
      </c>
      <c r="C148" s="64" t="b">
        <f t="shared" si="8"/>
        <v>1</v>
      </c>
      <c r="D148" t="str">
        <f t="shared" si="9"/>
        <v/>
      </c>
      <c r="E148" t="str">
        <f t="shared" si="10"/>
        <v>2</v>
      </c>
      <c r="F148" t="str">
        <f t="shared" si="11"/>
        <v/>
      </c>
      <c r="H148" t="str">
        <f t="shared" si="12"/>
        <v>2</v>
      </c>
      <c r="I148" t="str">
        <f t="shared" si="13"/>
        <v>Řecko</v>
      </c>
      <c r="J148" s="65">
        <f t="shared" si="14"/>
        <v>3818</v>
      </c>
      <c r="K148" s="70"/>
    </row>
    <row r="149" spans="1:11" x14ac:dyDescent="0.35">
      <c r="A149" s="62" t="s">
        <v>203</v>
      </c>
      <c r="B149" s="63">
        <v>0.69599999999999995</v>
      </c>
      <c r="C149" s="64" t="b">
        <f t="shared" si="8"/>
        <v>1</v>
      </c>
      <c r="D149" t="str">
        <f t="shared" si="9"/>
        <v>1</v>
      </c>
      <c r="E149" t="str">
        <f t="shared" si="10"/>
        <v/>
      </c>
      <c r="F149" t="str">
        <f t="shared" si="11"/>
        <v/>
      </c>
      <c r="H149" t="str">
        <f t="shared" si="12"/>
        <v>1</v>
      </c>
      <c r="I149" t="str">
        <f t="shared" si="13"/>
        <v>Salvador</v>
      </c>
      <c r="J149" s="65">
        <f t="shared" si="14"/>
        <v>3273</v>
      </c>
      <c r="K149" s="70"/>
    </row>
    <row r="150" spans="1:11" x14ac:dyDescent="0.35">
      <c r="A150" s="62" t="s">
        <v>32</v>
      </c>
      <c r="B150" s="63">
        <v>0.83</v>
      </c>
      <c r="C150" s="64" t="b">
        <f t="shared" si="8"/>
        <v>1</v>
      </c>
      <c r="D150" t="str">
        <f t="shared" si="9"/>
        <v/>
      </c>
      <c r="E150" t="str">
        <f t="shared" si="10"/>
        <v>2</v>
      </c>
      <c r="F150" t="str">
        <f t="shared" si="11"/>
        <v/>
      </c>
      <c r="H150" t="str">
        <f t="shared" si="12"/>
        <v>2</v>
      </c>
      <c r="I150" t="str">
        <f t="shared" si="13"/>
        <v>Samoa</v>
      </c>
      <c r="J150" s="65">
        <f t="shared" si="14"/>
        <v>3818</v>
      </c>
      <c r="K150" s="70"/>
    </row>
    <row r="151" spans="1:11" x14ac:dyDescent="0.35">
      <c r="A151" s="62" t="s">
        <v>204</v>
      </c>
      <c r="B151" s="63">
        <v>0.80800000000000005</v>
      </c>
      <c r="C151" s="64" t="b">
        <f t="shared" ref="C151:C189" si="15">ISNUMBER(B151)</f>
        <v>1</v>
      </c>
      <c r="D151" t="str">
        <f t="shared" ref="D151:D189" si="16">IF(B151&gt;0.48,IF(B151&lt;0.799,"1",""),"")</f>
        <v/>
      </c>
      <c r="E151" t="str">
        <f t="shared" ref="E151:E189" si="17">IF(B151&gt;0.8,IF(B151&lt;0.999,"2",""),"")</f>
        <v>2</v>
      </c>
      <c r="F151" t="str">
        <f t="shared" ref="F151:F189" si="18">IF(B151&gt;=1,IF(B151&lt;1.52,"3",""),"")</f>
        <v/>
      </c>
      <c r="H151" t="str">
        <f t="shared" ref="H151:H189" si="19">CONCATENATE(D151,E151,F151)</f>
        <v>2</v>
      </c>
      <c r="I151" t="str">
        <f t="shared" si="13"/>
        <v>Saúdská Arábie</v>
      </c>
      <c r="J151" s="65">
        <f t="shared" si="14"/>
        <v>3818</v>
      </c>
      <c r="K151" s="70"/>
    </row>
    <row r="152" spans="1:11" x14ac:dyDescent="0.35">
      <c r="A152" s="62" t="s">
        <v>33</v>
      </c>
      <c r="B152" s="63">
        <v>0.94699999999999995</v>
      </c>
      <c r="C152" s="64" t="b">
        <f t="shared" si="15"/>
        <v>1</v>
      </c>
      <c r="D152" t="str">
        <f t="shared" si="16"/>
        <v/>
      </c>
      <c r="E152" t="str">
        <f t="shared" si="17"/>
        <v>2</v>
      </c>
      <c r="F152" t="str">
        <f t="shared" si="18"/>
        <v/>
      </c>
      <c r="H152" t="str">
        <f t="shared" si="19"/>
        <v>2</v>
      </c>
      <c r="I152" t="str">
        <f t="shared" ref="I152:I189" si="20">A152</f>
        <v>Senegal</v>
      </c>
      <c r="J152" s="65">
        <f t="shared" ref="J152:J189" si="21">VLOOKUP(H152,$I$17:$J$19,2,FALSE)</f>
        <v>3818</v>
      </c>
      <c r="K152" s="70"/>
    </row>
    <row r="153" spans="1:11" x14ac:dyDescent="0.35">
      <c r="A153" s="62" t="s">
        <v>34</v>
      </c>
      <c r="B153" s="63">
        <v>1.0680000000000001</v>
      </c>
      <c r="C153" s="64" t="b">
        <f t="shared" si="15"/>
        <v>1</v>
      </c>
      <c r="D153" t="str">
        <f t="shared" si="16"/>
        <v/>
      </c>
      <c r="E153" t="str">
        <f t="shared" si="17"/>
        <v/>
      </c>
      <c r="F153" t="str">
        <f t="shared" si="18"/>
        <v>3</v>
      </c>
      <c r="H153" t="str">
        <f t="shared" si="19"/>
        <v>3</v>
      </c>
      <c r="I153" t="str">
        <f t="shared" si="20"/>
        <v>Sierra Leone</v>
      </c>
      <c r="J153" s="65">
        <f t="shared" si="21"/>
        <v>4364</v>
      </c>
      <c r="K153" s="70"/>
    </row>
    <row r="154" spans="1:11" x14ac:dyDescent="0.35">
      <c r="A154" s="62" t="s">
        <v>205</v>
      </c>
      <c r="B154" s="63">
        <v>1.1299999999999999</v>
      </c>
      <c r="C154" s="64" t="b">
        <f t="shared" si="15"/>
        <v>1</v>
      </c>
      <c r="D154" t="str">
        <f t="shared" si="16"/>
        <v/>
      </c>
      <c r="E154" t="str">
        <f t="shared" si="17"/>
        <v/>
      </c>
      <c r="F154" t="str">
        <f t="shared" si="18"/>
        <v>3</v>
      </c>
      <c r="H154" t="str">
        <f t="shared" si="19"/>
        <v>3</v>
      </c>
      <c r="I154" t="str">
        <f t="shared" si="20"/>
        <v>Singapur</v>
      </c>
      <c r="J154" s="65">
        <f t="shared" si="21"/>
        <v>4364</v>
      </c>
      <c r="K154" s="70"/>
    </row>
    <row r="155" spans="1:11" x14ac:dyDescent="0.35">
      <c r="A155" s="62" t="s">
        <v>206</v>
      </c>
      <c r="B155" s="63">
        <v>0.80400000000000005</v>
      </c>
      <c r="C155" s="64" t="b">
        <f t="shared" si="15"/>
        <v>1</v>
      </c>
      <c r="D155" t="str">
        <f t="shared" si="16"/>
        <v/>
      </c>
      <c r="E155" t="str">
        <f t="shared" si="17"/>
        <v>2</v>
      </c>
      <c r="F155" t="str">
        <f t="shared" si="18"/>
        <v/>
      </c>
      <c r="H155" t="str">
        <f t="shared" si="19"/>
        <v>2</v>
      </c>
      <c r="I155" t="str">
        <f t="shared" si="20"/>
        <v>Slovensko</v>
      </c>
      <c r="J155" s="65">
        <f t="shared" si="21"/>
        <v>3818</v>
      </c>
      <c r="K155" s="70"/>
    </row>
    <row r="156" spans="1:11" x14ac:dyDescent="0.35">
      <c r="A156" s="62" t="s">
        <v>207</v>
      </c>
      <c r="B156" s="63">
        <v>0.86099999999999999</v>
      </c>
      <c r="C156" s="64" t="b">
        <f t="shared" si="15"/>
        <v>1</v>
      </c>
      <c r="D156" t="str">
        <f t="shared" si="16"/>
        <v/>
      </c>
      <c r="E156" t="str">
        <f t="shared" si="17"/>
        <v>2</v>
      </c>
      <c r="F156" t="str">
        <f t="shared" si="18"/>
        <v/>
      </c>
      <c r="H156" t="str">
        <f t="shared" si="19"/>
        <v>2</v>
      </c>
      <c r="I156" t="str">
        <f t="shared" si="20"/>
        <v>Slovinsko</v>
      </c>
      <c r="J156" s="65">
        <f t="shared" si="21"/>
        <v>3818</v>
      </c>
      <c r="K156" s="70"/>
    </row>
    <row r="157" spans="1:11" x14ac:dyDescent="0.35">
      <c r="A157" s="62" t="s">
        <v>208</v>
      </c>
      <c r="B157" s="63">
        <v>0.91500000000000004</v>
      </c>
      <c r="C157" s="64" t="b">
        <f t="shared" si="15"/>
        <v>1</v>
      </c>
      <c r="D157" t="str">
        <f t="shared" si="16"/>
        <v/>
      </c>
      <c r="E157" t="str">
        <f t="shared" si="17"/>
        <v>2</v>
      </c>
      <c r="F157" t="str">
        <f t="shared" si="18"/>
        <v/>
      </c>
      <c r="H157" t="str">
        <f t="shared" si="19"/>
        <v>2</v>
      </c>
      <c r="I157" t="str">
        <f t="shared" si="20"/>
        <v>Spojené arabské emiráty</v>
      </c>
      <c r="J157" s="65">
        <f t="shared" si="21"/>
        <v>3818</v>
      </c>
      <c r="K157" s="70"/>
    </row>
    <row r="158" spans="1:11" x14ac:dyDescent="0.35">
      <c r="A158" s="62" t="s">
        <v>209</v>
      </c>
      <c r="B158" s="63">
        <v>0.69899999999999995</v>
      </c>
      <c r="C158" s="64" t="b">
        <f t="shared" si="15"/>
        <v>1</v>
      </c>
      <c r="D158" t="str">
        <f t="shared" si="16"/>
        <v>1</v>
      </c>
      <c r="E158" t="str">
        <f t="shared" si="17"/>
        <v/>
      </c>
      <c r="F158" t="str">
        <f t="shared" si="18"/>
        <v/>
      </c>
      <c r="H158" t="str">
        <f t="shared" si="19"/>
        <v>1</v>
      </c>
      <c r="I158" t="str">
        <f t="shared" si="20"/>
        <v>Srí Lanka</v>
      </c>
      <c r="J158" s="65">
        <f t="shared" si="21"/>
        <v>3273</v>
      </c>
      <c r="K158" s="70"/>
    </row>
    <row r="159" spans="1:11" x14ac:dyDescent="0.35">
      <c r="A159" s="62" t="s">
        <v>210</v>
      </c>
      <c r="B159" s="63">
        <v>1.0860000000000001</v>
      </c>
      <c r="C159" s="64" t="b">
        <f t="shared" si="15"/>
        <v>1</v>
      </c>
      <c r="D159" t="str">
        <f t="shared" si="16"/>
        <v/>
      </c>
      <c r="E159" t="str">
        <f t="shared" si="17"/>
        <v/>
      </c>
      <c r="F159" t="str">
        <f t="shared" si="18"/>
        <v>3</v>
      </c>
      <c r="H159" t="str">
        <f t="shared" si="19"/>
        <v>3</v>
      </c>
      <c r="I159" t="str">
        <f t="shared" si="20"/>
        <v>Středoafrická republika</v>
      </c>
      <c r="J159" s="65">
        <f t="shared" si="21"/>
        <v>4364</v>
      </c>
      <c r="K159" s="70"/>
    </row>
    <row r="160" spans="1:11" x14ac:dyDescent="0.35">
      <c r="A160" s="62" t="s">
        <v>211</v>
      </c>
      <c r="B160" s="63">
        <v>0.997</v>
      </c>
      <c r="C160" s="64" t="b">
        <f t="shared" si="15"/>
        <v>1</v>
      </c>
      <c r="D160" t="str">
        <f t="shared" si="16"/>
        <v/>
      </c>
      <c r="E160" t="str">
        <f t="shared" si="17"/>
        <v>2</v>
      </c>
      <c r="F160" t="str">
        <f t="shared" si="18"/>
        <v/>
      </c>
      <c r="H160" t="str">
        <f t="shared" si="19"/>
        <v>2</v>
      </c>
      <c r="I160" t="str">
        <f t="shared" si="20"/>
        <v>Súdán</v>
      </c>
      <c r="J160" s="65">
        <f t="shared" si="21"/>
        <v>3818</v>
      </c>
      <c r="K160" s="70"/>
    </row>
    <row r="161" spans="1:11" x14ac:dyDescent="0.35">
      <c r="A161" s="62" t="s">
        <v>212</v>
      </c>
      <c r="B161" s="63">
        <v>0.56000000000000005</v>
      </c>
      <c r="C161" s="64" t="b">
        <f t="shared" si="15"/>
        <v>1</v>
      </c>
      <c r="D161" t="str">
        <f t="shared" si="16"/>
        <v>1</v>
      </c>
      <c r="E161" t="str">
        <f t="shared" si="17"/>
        <v/>
      </c>
      <c r="F161" t="str">
        <f t="shared" si="18"/>
        <v/>
      </c>
      <c r="H161" t="str">
        <f t="shared" si="19"/>
        <v>1</v>
      </c>
      <c r="I161" t="str">
        <f t="shared" si="20"/>
        <v>Surinam</v>
      </c>
      <c r="J161" s="65">
        <f t="shared" si="21"/>
        <v>3273</v>
      </c>
      <c r="K161" s="70"/>
    </row>
    <row r="162" spans="1:11" x14ac:dyDescent="0.35">
      <c r="A162" s="62" t="s">
        <v>213</v>
      </c>
      <c r="B162" s="63">
        <v>0.53500000000000003</v>
      </c>
      <c r="C162" s="64" t="b">
        <f t="shared" si="15"/>
        <v>1</v>
      </c>
      <c r="D162" t="str">
        <f t="shared" si="16"/>
        <v>1</v>
      </c>
      <c r="E162" t="str">
        <f t="shared" si="17"/>
        <v/>
      </c>
      <c r="F162" t="str">
        <f t="shared" si="18"/>
        <v/>
      </c>
      <c r="H162" t="str">
        <f t="shared" si="19"/>
        <v>1</v>
      </c>
      <c r="I162" t="str">
        <f t="shared" si="20"/>
        <v>Svazijsko</v>
      </c>
      <c r="J162" s="65">
        <f t="shared" si="21"/>
        <v>3273</v>
      </c>
      <c r="K162" s="70"/>
    </row>
    <row r="163" spans="1:11" x14ac:dyDescent="0.35">
      <c r="A163" s="62" t="s">
        <v>214</v>
      </c>
      <c r="B163" s="63">
        <v>0.77200000000000002</v>
      </c>
      <c r="C163" s="64" t="b">
        <f t="shared" si="15"/>
        <v>1</v>
      </c>
      <c r="D163" t="str">
        <f t="shared" si="16"/>
        <v>1</v>
      </c>
      <c r="E163" t="str">
        <f t="shared" si="17"/>
        <v/>
      </c>
      <c r="F163" t="str">
        <f t="shared" si="18"/>
        <v/>
      </c>
      <c r="H163" t="str">
        <f t="shared" si="19"/>
        <v>1</v>
      </c>
      <c r="I163" t="str">
        <f t="shared" si="20"/>
        <v>Sýrie</v>
      </c>
      <c r="J163" s="65">
        <f t="shared" si="21"/>
        <v>3273</v>
      </c>
      <c r="K163" s="70"/>
    </row>
    <row r="164" spans="1:11" x14ac:dyDescent="0.35">
      <c r="A164" s="62" t="s">
        <v>215</v>
      </c>
      <c r="B164" s="63">
        <v>1.0740000000000001</v>
      </c>
      <c r="C164" s="64" t="b">
        <f t="shared" si="15"/>
        <v>1</v>
      </c>
      <c r="D164" t="str">
        <f t="shared" si="16"/>
        <v/>
      </c>
      <c r="E164" t="str">
        <f t="shared" si="17"/>
        <v/>
      </c>
      <c r="F164" t="str">
        <f t="shared" si="18"/>
        <v>3</v>
      </c>
      <c r="H164" t="str">
        <f t="shared" si="19"/>
        <v>3</v>
      </c>
      <c r="I164" t="str">
        <f t="shared" si="20"/>
        <v>Šalamounovy ostrovy</v>
      </c>
      <c r="J164" s="65">
        <f t="shared" si="21"/>
        <v>4364</v>
      </c>
      <c r="K164" s="70"/>
    </row>
    <row r="165" spans="1:11" x14ac:dyDescent="0.35">
      <c r="A165" s="62" t="s">
        <v>216</v>
      </c>
      <c r="B165" s="63">
        <v>0.95399999999999996</v>
      </c>
      <c r="C165" s="64" t="b">
        <f t="shared" si="15"/>
        <v>1</v>
      </c>
      <c r="D165" t="str">
        <f t="shared" si="16"/>
        <v/>
      </c>
      <c r="E165" t="str">
        <f t="shared" si="17"/>
        <v>2</v>
      </c>
      <c r="F165" t="str">
        <f t="shared" si="18"/>
        <v/>
      </c>
      <c r="H165" t="str">
        <f t="shared" si="19"/>
        <v>2</v>
      </c>
      <c r="I165" t="str">
        <f t="shared" si="20"/>
        <v>Španělsko</v>
      </c>
      <c r="J165" s="65">
        <f t="shared" si="21"/>
        <v>3818</v>
      </c>
      <c r="K165" s="70"/>
    </row>
    <row r="166" spans="1:11" x14ac:dyDescent="0.35">
      <c r="A166" s="62" t="s">
        <v>217</v>
      </c>
      <c r="B166" s="63">
        <v>1.218</v>
      </c>
      <c r="C166" s="64" t="b">
        <f t="shared" si="15"/>
        <v>1</v>
      </c>
      <c r="D166" t="str">
        <f t="shared" si="16"/>
        <v/>
      </c>
      <c r="E166" t="str">
        <f t="shared" si="17"/>
        <v/>
      </c>
      <c r="F166" t="str">
        <f t="shared" si="18"/>
        <v>3</v>
      </c>
      <c r="H166" t="str">
        <f t="shared" si="19"/>
        <v>3</v>
      </c>
      <c r="I166" t="str">
        <f t="shared" si="20"/>
        <v>Švédsko</v>
      </c>
      <c r="J166" s="65">
        <f t="shared" si="21"/>
        <v>4364</v>
      </c>
      <c r="K166" s="70"/>
    </row>
    <row r="167" spans="1:11" x14ac:dyDescent="0.35">
      <c r="A167" s="62" t="s">
        <v>218</v>
      </c>
      <c r="B167" s="63">
        <v>1.212</v>
      </c>
      <c r="C167" s="64" t="b">
        <f t="shared" si="15"/>
        <v>1</v>
      </c>
      <c r="D167" t="str">
        <f t="shared" si="16"/>
        <v/>
      </c>
      <c r="E167" t="str">
        <f t="shared" si="17"/>
        <v/>
      </c>
      <c r="F167" t="str">
        <f t="shared" si="18"/>
        <v>3</v>
      </c>
      <c r="H167" t="str">
        <f t="shared" si="19"/>
        <v>3</v>
      </c>
      <c r="I167" t="str">
        <f t="shared" si="20"/>
        <v>Švýcarsko</v>
      </c>
      <c r="J167" s="65">
        <f t="shared" si="21"/>
        <v>4364</v>
      </c>
      <c r="K167" s="70"/>
    </row>
    <row r="168" spans="1:11" x14ac:dyDescent="0.35">
      <c r="A168" s="62" t="s">
        <v>219</v>
      </c>
      <c r="B168" s="63">
        <v>0.622</v>
      </c>
      <c r="C168" s="64" t="b">
        <f t="shared" si="15"/>
        <v>1</v>
      </c>
      <c r="D168" t="str">
        <f t="shared" si="16"/>
        <v>1</v>
      </c>
      <c r="E168" t="str">
        <f t="shared" si="17"/>
        <v/>
      </c>
      <c r="F168" t="str">
        <f t="shared" si="18"/>
        <v/>
      </c>
      <c r="H168" t="str">
        <f t="shared" si="19"/>
        <v>1</v>
      </c>
      <c r="I168" t="str">
        <f t="shared" si="20"/>
        <v>Tádžikistán</v>
      </c>
      <c r="J168" s="65">
        <f t="shared" si="21"/>
        <v>3273</v>
      </c>
      <c r="K168" s="70"/>
    </row>
    <row r="169" spans="1:11" x14ac:dyDescent="0.35">
      <c r="A169" s="62" t="s">
        <v>220</v>
      </c>
      <c r="B169" s="63">
        <v>0.65400000000000003</v>
      </c>
      <c r="C169" s="64" t="b">
        <f t="shared" si="15"/>
        <v>1</v>
      </c>
      <c r="D169" t="str">
        <f t="shared" si="16"/>
        <v>1</v>
      </c>
      <c r="E169" t="str">
        <f t="shared" si="17"/>
        <v/>
      </c>
      <c r="F169" t="str">
        <f t="shared" si="18"/>
        <v/>
      </c>
      <c r="H169" t="str">
        <f t="shared" si="19"/>
        <v>1</v>
      </c>
      <c r="I169" t="str">
        <f t="shared" si="20"/>
        <v>Tanzanie</v>
      </c>
      <c r="J169" s="65">
        <f t="shared" si="21"/>
        <v>3273</v>
      </c>
      <c r="K169" s="70"/>
    </row>
    <row r="170" spans="1:11" x14ac:dyDescent="0.35">
      <c r="A170" s="62" t="s">
        <v>221</v>
      </c>
      <c r="B170" s="63">
        <v>0.71599999999999997</v>
      </c>
      <c r="C170" s="64" t="b">
        <f t="shared" si="15"/>
        <v>1</v>
      </c>
      <c r="D170" t="str">
        <f t="shared" si="16"/>
        <v>1</v>
      </c>
      <c r="E170" t="str">
        <f t="shared" si="17"/>
        <v/>
      </c>
      <c r="F170" t="str">
        <f t="shared" si="18"/>
        <v/>
      </c>
      <c r="H170" t="str">
        <f t="shared" si="19"/>
        <v>1</v>
      </c>
      <c r="I170" t="str">
        <f t="shared" si="20"/>
        <v>Thajsko</v>
      </c>
      <c r="J170" s="65">
        <f t="shared" si="21"/>
        <v>3273</v>
      </c>
      <c r="K170" s="70"/>
    </row>
    <row r="171" spans="1:11" x14ac:dyDescent="0.35">
      <c r="A171" s="62" t="s">
        <v>222</v>
      </c>
      <c r="B171" s="63">
        <v>0.82699999999999996</v>
      </c>
      <c r="C171" s="64" t="b">
        <f t="shared" si="15"/>
        <v>1</v>
      </c>
      <c r="D171" t="str">
        <f t="shared" si="16"/>
        <v/>
      </c>
      <c r="E171" t="str">
        <f t="shared" si="17"/>
        <v>2</v>
      </c>
      <c r="F171" t="str">
        <f t="shared" si="18"/>
        <v/>
      </c>
      <c r="H171" t="str">
        <f t="shared" si="19"/>
        <v>2</v>
      </c>
      <c r="I171" t="str">
        <f t="shared" si="20"/>
        <v>Tchaj-wan</v>
      </c>
      <c r="J171" s="65">
        <f t="shared" si="21"/>
        <v>3818</v>
      </c>
      <c r="K171" s="70"/>
    </row>
    <row r="172" spans="1:11" x14ac:dyDescent="0.35">
      <c r="A172" s="62" t="s">
        <v>35</v>
      </c>
      <c r="B172" s="63">
        <v>0.84399999999999997</v>
      </c>
      <c r="C172" s="64" t="b">
        <f t="shared" si="15"/>
        <v>1</v>
      </c>
      <c r="D172" t="str">
        <f t="shared" si="16"/>
        <v/>
      </c>
      <c r="E172" t="str">
        <f t="shared" si="17"/>
        <v>2</v>
      </c>
      <c r="F172" t="str">
        <f t="shared" si="18"/>
        <v/>
      </c>
      <c r="H172" t="str">
        <f t="shared" si="19"/>
        <v>2</v>
      </c>
      <c r="I172" t="str">
        <f t="shared" si="20"/>
        <v>Togo</v>
      </c>
      <c r="J172" s="65">
        <f t="shared" si="21"/>
        <v>3818</v>
      </c>
      <c r="K172" s="70"/>
    </row>
    <row r="173" spans="1:11" x14ac:dyDescent="0.35">
      <c r="A173" s="62" t="s">
        <v>36</v>
      </c>
      <c r="B173" s="63">
        <v>0.85</v>
      </c>
      <c r="C173" s="64" t="b">
        <f t="shared" si="15"/>
        <v>1</v>
      </c>
      <c r="D173" t="str">
        <f t="shared" si="16"/>
        <v/>
      </c>
      <c r="E173" t="str">
        <f t="shared" si="17"/>
        <v>2</v>
      </c>
      <c r="F173" t="str">
        <f t="shared" si="18"/>
        <v/>
      </c>
      <c r="H173" t="str">
        <f t="shared" si="19"/>
        <v>2</v>
      </c>
      <c r="I173" t="str">
        <f t="shared" si="20"/>
        <v>Tonga</v>
      </c>
      <c r="J173" s="65">
        <f t="shared" si="21"/>
        <v>3818</v>
      </c>
      <c r="K173" s="70"/>
    </row>
    <row r="174" spans="1:11" x14ac:dyDescent="0.35">
      <c r="A174" s="62" t="s">
        <v>223</v>
      </c>
      <c r="B174" s="63">
        <v>0.81</v>
      </c>
      <c r="C174" s="64" t="b">
        <f t="shared" si="15"/>
        <v>1</v>
      </c>
      <c r="D174" t="str">
        <f t="shared" si="16"/>
        <v/>
      </c>
      <c r="E174" t="str">
        <f t="shared" si="17"/>
        <v>2</v>
      </c>
      <c r="F174" t="str">
        <f t="shared" si="18"/>
        <v/>
      </c>
      <c r="H174" t="str">
        <f t="shared" si="19"/>
        <v>2</v>
      </c>
      <c r="I174" t="str">
        <f t="shared" si="20"/>
        <v>Trinidad a Tobago</v>
      </c>
      <c r="J174" s="65">
        <f t="shared" si="21"/>
        <v>3818</v>
      </c>
      <c r="K174" s="70"/>
    </row>
    <row r="175" spans="1:11" x14ac:dyDescent="0.35">
      <c r="A175" s="62" t="s">
        <v>224</v>
      </c>
      <c r="B175" s="63">
        <v>0.67500000000000004</v>
      </c>
      <c r="C175" s="64" t="b">
        <f t="shared" si="15"/>
        <v>1</v>
      </c>
      <c r="D175" t="str">
        <f t="shared" si="16"/>
        <v>1</v>
      </c>
      <c r="E175" t="str">
        <f t="shared" si="17"/>
        <v/>
      </c>
      <c r="F175" t="str">
        <f t="shared" si="18"/>
        <v/>
      </c>
      <c r="H175" t="str">
        <f t="shared" si="19"/>
        <v>1</v>
      </c>
      <c r="I175" t="str">
        <f t="shared" si="20"/>
        <v>Tunisko</v>
      </c>
      <c r="J175" s="65">
        <f t="shared" si="21"/>
        <v>3273</v>
      </c>
      <c r="K175" s="70"/>
    </row>
    <row r="176" spans="1:11" x14ac:dyDescent="0.35">
      <c r="A176" s="62" t="s">
        <v>225</v>
      </c>
      <c r="B176" s="63">
        <v>0.82099999999999995</v>
      </c>
      <c r="C176" s="64" t="b">
        <f t="shared" si="15"/>
        <v>1</v>
      </c>
      <c r="D176" t="str">
        <f t="shared" si="16"/>
        <v/>
      </c>
      <c r="E176" t="str">
        <f t="shared" si="17"/>
        <v>2</v>
      </c>
      <c r="F176" t="str">
        <f t="shared" si="18"/>
        <v/>
      </c>
      <c r="H176" t="str">
        <f t="shared" si="19"/>
        <v>2</v>
      </c>
      <c r="I176" t="str">
        <f t="shared" si="20"/>
        <v>Turecko</v>
      </c>
      <c r="J176" s="65">
        <f t="shared" si="21"/>
        <v>3818</v>
      </c>
      <c r="K176" s="70"/>
    </row>
    <row r="177" spans="1:11" x14ac:dyDescent="0.35">
      <c r="A177" s="62" t="s">
        <v>226</v>
      </c>
      <c r="B177" s="63">
        <v>0.63400000000000001</v>
      </c>
      <c r="C177" s="64" t="b">
        <f t="shared" si="15"/>
        <v>1</v>
      </c>
      <c r="D177" t="str">
        <f t="shared" si="16"/>
        <v>1</v>
      </c>
      <c r="E177" t="str">
        <f t="shared" si="17"/>
        <v/>
      </c>
      <c r="F177" t="str">
        <f t="shared" si="18"/>
        <v/>
      </c>
      <c r="H177" t="str">
        <f t="shared" si="19"/>
        <v>1</v>
      </c>
      <c r="I177" t="str">
        <f t="shared" si="20"/>
        <v>Turkmenistán</v>
      </c>
      <c r="J177" s="65">
        <f t="shared" si="21"/>
        <v>3273</v>
      </c>
      <c r="K177" s="70"/>
    </row>
    <row r="178" spans="1:11" x14ac:dyDescent="0.35">
      <c r="A178" s="62" t="s">
        <v>37</v>
      </c>
      <c r="B178" s="63">
        <v>0.70499999999999996</v>
      </c>
      <c r="C178" s="64" t="b">
        <f t="shared" si="15"/>
        <v>1</v>
      </c>
      <c r="D178" t="str">
        <f t="shared" si="16"/>
        <v>1</v>
      </c>
      <c r="E178" t="str">
        <f t="shared" si="17"/>
        <v/>
      </c>
      <c r="F178" t="str">
        <f t="shared" si="18"/>
        <v/>
      </c>
      <c r="H178" t="str">
        <f t="shared" si="19"/>
        <v>1</v>
      </c>
      <c r="I178" t="str">
        <f t="shared" si="20"/>
        <v>Uganda</v>
      </c>
      <c r="J178" s="65">
        <f t="shared" si="21"/>
        <v>3273</v>
      </c>
      <c r="K178" s="70"/>
    </row>
    <row r="179" spans="1:11" x14ac:dyDescent="0.35">
      <c r="A179" s="62" t="s">
        <v>227</v>
      </c>
      <c r="B179" s="63">
        <v>0.70799999999999996</v>
      </c>
      <c r="C179" s="64" t="b">
        <f t="shared" si="15"/>
        <v>1</v>
      </c>
      <c r="D179" t="str">
        <f t="shared" si="16"/>
        <v>1</v>
      </c>
      <c r="E179" t="str">
        <f t="shared" si="17"/>
        <v/>
      </c>
      <c r="F179" t="str">
        <f t="shared" si="18"/>
        <v/>
      </c>
      <c r="H179" t="str">
        <f t="shared" si="19"/>
        <v>1</v>
      </c>
      <c r="I179" t="str">
        <f t="shared" si="20"/>
        <v>Ukrajina</v>
      </c>
      <c r="J179" s="65">
        <f t="shared" si="21"/>
        <v>3273</v>
      </c>
      <c r="K179" s="70"/>
    </row>
    <row r="180" spans="1:11" x14ac:dyDescent="0.35">
      <c r="A180" s="62" t="s">
        <v>38</v>
      </c>
      <c r="B180" s="63">
        <v>0.84299999999999997</v>
      </c>
      <c r="C180" s="64" t="b">
        <f t="shared" si="15"/>
        <v>1</v>
      </c>
      <c r="D180" t="str">
        <f t="shared" si="16"/>
        <v/>
      </c>
      <c r="E180" t="str">
        <f t="shared" si="17"/>
        <v>2</v>
      </c>
      <c r="F180" t="str">
        <f t="shared" si="18"/>
        <v/>
      </c>
      <c r="H180" t="str">
        <f t="shared" si="19"/>
        <v>2</v>
      </c>
      <c r="I180" t="str">
        <f t="shared" si="20"/>
        <v>Uruguay</v>
      </c>
      <c r="J180" s="65">
        <f t="shared" si="21"/>
        <v>3818</v>
      </c>
      <c r="K180" s="70"/>
    </row>
    <row r="181" spans="1:11" x14ac:dyDescent="0.35">
      <c r="A181" s="62" t="s">
        <v>228</v>
      </c>
      <c r="B181" s="63">
        <v>0.99099999999999999</v>
      </c>
      <c r="C181" s="64" t="b">
        <f t="shared" si="15"/>
        <v>1</v>
      </c>
      <c r="D181" t="str">
        <f t="shared" si="16"/>
        <v/>
      </c>
      <c r="E181" t="str">
        <f t="shared" si="17"/>
        <v>2</v>
      </c>
      <c r="F181" t="str">
        <f t="shared" si="18"/>
        <v/>
      </c>
      <c r="H181" t="str">
        <f t="shared" si="19"/>
        <v>2</v>
      </c>
      <c r="I181" t="str">
        <f t="shared" si="20"/>
        <v>USA</v>
      </c>
      <c r="J181" s="65">
        <f t="shared" si="21"/>
        <v>3818</v>
      </c>
      <c r="K181" s="70"/>
    </row>
    <row r="182" spans="1:11" x14ac:dyDescent="0.35">
      <c r="A182" s="62" t="s">
        <v>229</v>
      </c>
      <c r="B182" s="63">
        <v>0.66500000000000004</v>
      </c>
      <c r="C182" s="64" t="b">
        <f t="shared" si="15"/>
        <v>1</v>
      </c>
      <c r="D182" t="str">
        <f t="shared" si="16"/>
        <v>1</v>
      </c>
      <c r="E182" t="str">
        <f t="shared" si="17"/>
        <v/>
      </c>
      <c r="F182" t="str">
        <f t="shared" si="18"/>
        <v/>
      </c>
      <c r="H182" t="str">
        <f t="shared" si="19"/>
        <v>1</v>
      </c>
      <c r="I182" t="str">
        <f t="shared" si="20"/>
        <v>Uzbekistán</v>
      </c>
      <c r="J182" s="65">
        <f t="shared" si="21"/>
        <v>3273</v>
      </c>
      <c r="K182" s="70"/>
    </row>
    <row r="183" spans="1:11" x14ac:dyDescent="0.35">
      <c r="A183" s="62" t="s">
        <v>39</v>
      </c>
      <c r="B183" s="63">
        <v>1.08</v>
      </c>
      <c r="C183" s="64" t="b">
        <f t="shared" si="15"/>
        <v>1</v>
      </c>
      <c r="D183" t="str">
        <f t="shared" si="16"/>
        <v/>
      </c>
      <c r="E183" t="str">
        <f t="shared" si="17"/>
        <v/>
      </c>
      <c r="F183" t="str">
        <f t="shared" si="18"/>
        <v>3</v>
      </c>
      <c r="H183" t="str">
        <f t="shared" si="19"/>
        <v>3</v>
      </c>
      <c r="I183" t="str">
        <f t="shared" si="20"/>
        <v>Vanuatu</v>
      </c>
      <c r="J183" s="65">
        <f t="shared" si="21"/>
        <v>4364</v>
      </c>
      <c r="K183" s="70"/>
    </row>
    <row r="184" spans="1:11" x14ac:dyDescent="0.35">
      <c r="A184" s="62" t="s">
        <v>230</v>
      </c>
      <c r="B184" s="63">
        <v>1.3979999999999999</v>
      </c>
      <c r="C184" s="64" t="b">
        <f t="shared" si="15"/>
        <v>1</v>
      </c>
      <c r="D184" t="str">
        <f t="shared" si="16"/>
        <v/>
      </c>
      <c r="E184" t="str">
        <f t="shared" si="17"/>
        <v/>
      </c>
      <c r="F184" t="str">
        <f t="shared" si="18"/>
        <v>3</v>
      </c>
      <c r="H184" t="str">
        <f t="shared" si="19"/>
        <v>3</v>
      </c>
      <c r="I184" t="str">
        <f t="shared" si="20"/>
        <v>Velká Británie</v>
      </c>
      <c r="J184" s="65">
        <f t="shared" si="21"/>
        <v>4364</v>
      </c>
      <c r="K184" s="70"/>
    </row>
    <row r="185" spans="1:11" x14ac:dyDescent="0.35">
      <c r="A185" s="62" t="s">
        <v>40</v>
      </c>
      <c r="B185" s="63">
        <v>0.90200000000000002</v>
      </c>
      <c r="C185" s="64" t="b">
        <f t="shared" si="15"/>
        <v>1</v>
      </c>
      <c r="D185" t="str">
        <f t="shared" si="16"/>
        <v/>
      </c>
      <c r="E185" t="str">
        <f t="shared" si="17"/>
        <v>2</v>
      </c>
      <c r="F185" t="str">
        <f t="shared" si="18"/>
        <v/>
      </c>
      <c r="H185" t="str">
        <f t="shared" si="19"/>
        <v>2</v>
      </c>
      <c r="I185" t="str">
        <f t="shared" si="20"/>
        <v>Venezuela</v>
      </c>
      <c r="J185" s="65">
        <f t="shared" si="21"/>
        <v>3818</v>
      </c>
      <c r="K185" s="70"/>
    </row>
    <row r="186" spans="1:11" x14ac:dyDescent="0.35">
      <c r="A186" s="62" t="s">
        <v>231</v>
      </c>
      <c r="B186" s="63">
        <v>0.53300000000000003</v>
      </c>
      <c r="C186" s="64" t="b">
        <f t="shared" si="15"/>
        <v>1</v>
      </c>
      <c r="D186" t="str">
        <f t="shared" si="16"/>
        <v>1</v>
      </c>
      <c r="E186" t="str">
        <f t="shared" si="17"/>
        <v/>
      </c>
      <c r="F186" t="str">
        <f t="shared" si="18"/>
        <v/>
      </c>
      <c r="H186" t="str">
        <f t="shared" si="19"/>
        <v>1</v>
      </c>
      <c r="I186" t="str">
        <f t="shared" si="20"/>
        <v>Vietnam</v>
      </c>
      <c r="J186" s="65">
        <f t="shared" si="21"/>
        <v>3273</v>
      </c>
      <c r="K186" s="70"/>
    </row>
    <row r="187" spans="1:11" x14ac:dyDescent="0.35">
      <c r="A187" s="62" t="s">
        <v>232</v>
      </c>
      <c r="B187" s="63">
        <v>0.89400000000000002</v>
      </c>
      <c r="C187" s="64" t="b">
        <f t="shared" si="15"/>
        <v>1</v>
      </c>
      <c r="D187" t="str">
        <f t="shared" si="16"/>
        <v/>
      </c>
      <c r="E187" t="str">
        <f t="shared" si="17"/>
        <v>2</v>
      </c>
      <c r="F187" t="str">
        <f t="shared" si="18"/>
        <v/>
      </c>
      <c r="H187" t="str">
        <f t="shared" si="19"/>
        <v>2</v>
      </c>
      <c r="I187" t="str">
        <f t="shared" si="20"/>
        <v>Východní Timor</v>
      </c>
      <c r="J187" s="65">
        <f t="shared" si="21"/>
        <v>3818</v>
      </c>
      <c r="K187" s="70"/>
    </row>
    <row r="188" spans="1:11" x14ac:dyDescent="0.35">
      <c r="A188" s="62" t="s">
        <v>233</v>
      </c>
      <c r="B188" s="63">
        <v>0.77400000000000002</v>
      </c>
      <c r="C188" s="64" t="b">
        <f t="shared" si="15"/>
        <v>1</v>
      </c>
      <c r="D188" t="str">
        <f t="shared" si="16"/>
        <v>1</v>
      </c>
      <c r="E188" t="str">
        <f t="shared" si="17"/>
        <v/>
      </c>
      <c r="F188" t="str">
        <f t="shared" si="18"/>
        <v/>
      </c>
      <c r="H188" t="str">
        <f t="shared" si="19"/>
        <v>1</v>
      </c>
      <c r="I188" t="str">
        <f t="shared" si="20"/>
        <v>Zambie</v>
      </c>
      <c r="J188" s="65">
        <f t="shared" si="21"/>
        <v>3273</v>
      </c>
      <c r="K188" s="70"/>
    </row>
    <row r="189" spans="1:11" x14ac:dyDescent="0.35">
      <c r="A189" s="62" t="s">
        <v>41</v>
      </c>
      <c r="B189" s="63">
        <v>0.91800000000000004</v>
      </c>
      <c r="C189" s="64" t="b">
        <f t="shared" si="15"/>
        <v>1</v>
      </c>
      <c r="D189" t="str">
        <f t="shared" si="16"/>
        <v/>
      </c>
      <c r="E189" t="str">
        <f t="shared" si="17"/>
        <v>2</v>
      </c>
      <c r="F189" t="str">
        <f t="shared" si="18"/>
        <v/>
      </c>
      <c r="H189" t="str">
        <f t="shared" si="19"/>
        <v>2</v>
      </c>
      <c r="I189" t="str">
        <f t="shared" si="20"/>
        <v>Zimbabwe</v>
      </c>
      <c r="J189" s="65">
        <f t="shared" si="21"/>
        <v>3818</v>
      </c>
      <c r="K189" s="70"/>
    </row>
    <row r="190" spans="1:11" x14ac:dyDescent="0.35">
      <c r="I190" t="s">
        <v>236</v>
      </c>
      <c r="J190" s="65">
        <v>3273</v>
      </c>
      <c r="K190" s="70"/>
    </row>
    <row r="191" spans="1:11" x14ac:dyDescent="0.35">
      <c r="I191" t="s">
        <v>237</v>
      </c>
      <c r="J191" s="65">
        <v>3818</v>
      </c>
      <c r="K191" s="70"/>
    </row>
    <row r="192" spans="1:11" x14ac:dyDescent="0.35">
      <c r="I192" t="s">
        <v>238</v>
      </c>
      <c r="J192" s="65">
        <v>4364</v>
      </c>
      <c r="K192" s="70"/>
    </row>
    <row r="193" spans="1:17" x14ac:dyDescent="0.35">
      <c r="B193" s="2"/>
      <c r="C193" s="2"/>
      <c r="D193" s="2"/>
      <c r="K193" s="70"/>
      <c r="N193" s="6"/>
    </row>
    <row r="194" spans="1:17" x14ac:dyDescent="0.35">
      <c r="K194" s="70"/>
    </row>
    <row r="195" spans="1:17" ht="18.5" x14ac:dyDescent="0.35">
      <c r="A195" s="315" t="s">
        <v>235</v>
      </c>
      <c r="B195" s="315"/>
      <c r="C195" s="315"/>
      <c r="J195">
        <v>1</v>
      </c>
      <c r="K195" t="s">
        <v>48</v>
      </c>
      <c r="M195">
        <v>2022</v>
      </c>
      <c r="P195" t="s">
        <v>50</v>
      </c>
      <c r="Q195">
        <v>3</v>
      </c>
    </row>
    <row r="196" spans="1:17" x14ac:dyDescent="0.35">
      <c r="A196">
        <v>1</v>
      </c>
      <c r="B196">
        <f>C196</f>
        <v>143</v>
      </c>
      <c r="C196">
        <v>143</v>
      </c>
      <c r="J196">
        <v>2</v>
      </c>
      <c r="K196" t="s">
        <v>51</v>
      </c>
      <c r="M196">
        <v>2023</v>
      </c>
      <c r="P196" t="s">
        <v>52</v>
      </c>
      <c r="Q196">
        <v>6</v>
      </c>
    </row>
    <row r="197" spans="1:17" x14ac:dyDescent="0.35">
      <c r="A197">
        <v>2</v>
      </c>
      <c r="B197">
        <f>B196+C197</f>
        <v>286</v>
      </c>
      <c r="C197">
        <v>143</v>
      </c>
      <c r="J197">
        <v>3</v>
      </c>
      <c r="K197" t="s">
        <v>50</v>
      </c>
      <c r="M197">
        <v>2024</v>
      </c>
      <c r="P197" t="s">
        <v>53</v>
      </c>
      <c r="Q197">
        <v>7</v>
      </c>
    </row>
    <row r="198" spans="1:17" ht="18" customHeight="1" x14ac:dyDescent="0.35">
      <c r="A198">
        <v>3</v>
      </c>
      <c r="B198">
        <f t="shared" ref="B198:B240" si="22">B197+C198</f>
        <v>430</v>
      </c>
      <c r="C198">
        <v>144</v>
      </c>
      <c r="J198">
        <v>4</v>
      </c>
      <c r="K198" t="s">
        <v>54</v>
      </c>
      <c r="M198">
        <v>2025</v>
      </c>
      <c r="P198" t="s">
        <v>54</v>
      </c>
      <c r="Q198">
        <v>4</v>
      </c>
    </row>
    <row r="199" spans="1:17" ht="14.5" customHeight="1" x14ac:dyDescent="0.35">
      <c r="A199">
        <v>4</v>
      </c>
      <c r="B199">
        <f t="shared" si="22"/>
        <v>573</v>
      </c>
      <c r="C199">
        <v>143</v>
      </c>
      <c r="J199">
        <v>5</v>
      </c>
      <c r="K199" t="s">
        <v>55</v>
      </c>
      <c r="M199">
        <v>2026</v>
      </c>
      <c r="P199" t="s">
        <v>55</v>
      </c>
      <c r="Q199">
        <v>5</v>
      </c>
    </row>
    <row r="200" spans="1:17" x14ac:dyDescent="0.35">
      <c r="A200">
        <v>5</v>
      </c>
      <c r="B200">
        <f t="shared" si="22"/>
        <v>716</v>
      </c>
      <c r="C200">
        <v>143</v>
      </c>
      <c r="J200">
        <v>6</v>
      </c>
      <c r="K200" t="s">
        <v>52</v>
      </c>
      <c r="M200">
        <v>2027</v>
      </c>
      <c r="P200" t="s">
        <v>48</v>
      </c>
      <c r="Q200">
        <v>1</v>
      </c>
    </row>
    <row r="201" spans="1:17" x14ac:dyDescent="0.35">
      <c r="A201">
        <v>6</v>
      </c>
      <c r="B201">
        <f t="shared" si="22"/>
        <v>860</v>
      </c>
      <c r="C201">
        <v>144</v>
      </c>
      <c r="J201">
        <v>7</v>
      </c>
      <c r="K201" t="s">
        <v>53</v>
      </c>
      <c r="M201">
        <v>2028</v>
      </c>
      <c r="N201" s="19"/>
      <c r="P201" t="s">
        <v>56</v>
      </c>
      <c r="Q201">
        <v>11</v>
      </c>
    </row>
    <row r="202" spans="1:17" x14ac:dyDescent="0.35">
      <c r="A202">
        <v>7</v>
      </c>
      <c r="B202">
        <f t="shared" si="22"/>
        <v>1003</v>
      </c>
      <c r="C202">
        <v>143</v>
      </c>
      <c r="J202">
        <v>8</v>
      </c>
      <c r="K202" t="s">
        <v>57</v>
      </c>
      <c r="M202">
        <v>2029</v>
      </c>
      <c r="N202" s="19"/>
      <c r="P202" t="s">
        <v>58</v>
      </c>
      <c r="Q202">
        <v>12</v>
      </c>
    </row>
    <row r="203" spans="1:17" x14ac:dyDescent="0.35">
      <c r="A203">
        <v>8</v>
      </c>
      <c r="B203">
        <f t="shared" si="22"/>
        <v>1146</v>
      </c>
      <c r="C203">
        <v>143</v>
      </c>
      <c r="J203">
        <v>9</v>
      </c>
      <c r="K203" t="s">
        <v>59</v>
      </c>
      <c r="N203" s="19"/>
      <c r="P203" t="s">
        <v>60</v>
      </c>
      <c r="Q203">
        <v>10</v>
      </c>
    </row>
    <row r="204" spans="1:17" x14ac:dyDescent="0.35">
      <c r="A204">
        <v>9</v>
      </c>
      <c r="B204">
        <f t="shared" si="22"/>
        <v>1290</v>
      </c>
      <c r="C204">
        <v>144</v>
      </c>
      <c r="J204">
        <v>10</v>
      </c>
      <c r="K204" t="s">
        <v>60</v>
      </c>
      <c r="N204" s="19"/>
      <c r="P204" t="s">
        <v>57</v>
      </c>
      <c r="Q204">
        <v>8</v>
      </c>
    </row>
    <row r="205" spans="1:17" x14ac:dyDescent="0.35">
      <c r="A205">
        <v>10</v>
      </c>
      <c r="B205">
        <f t="shared" si="22"/>
        <v>1433</v>
      </c>
      <c r="C205">
        <v>143</v>
      </c>
      <c r="J205">
        <v>11</v>
      </c>
      <c r="K205" t="s">
        <v>56</v>
      </c>
      <c r="N205" s="19"/>
      <c r="P205" t="s">
        <v>51</v>
      </c>
      <c r="Q205">
        <v>2</v>
      </c>
    </row>
    <row r="206" spans="1:17" ht="15" thickBot="1" x14ac:dyDescent="0.4">
      <c r="A206">
        <v>11</v>
      </c>
      <c r="B206">
        <f t="shared" si="22"/>
        <v>1576</v>
      </c>
      <c r="C206">
        <v>143</v>
      </c>
      <c r="J206">
        <v>12</v>
      </c>
      <c r="K206" t="s">
        <v>58</v>
      </c>
      <c r="P206" t="s">
        <v>59</v>
      </c>
      <c r="Q206">
        <v>9</v>
      </c>
    </row>
    <row r="207" spans="1:17" ht="15" thickBot="1" x14ac:dyDescent="0.4">
      <c r="A207" s="4">
        <v>12</v>
      </c>
      <c r="B207" s="5">
        <f t="shared" si="22"/>
        <v>1720</v>
      </c>
      <c r="C207" s="4">
        <v>144</v>
      </c>
      <c r="D207" s="4"/>
      <c r="E207" s="4" t="s">
        <v>49</v>
      </c>
    </row>
    <row r="208" spans="1:17" x14ac:dyDescent="0.35">
      <c r="A208">
        <v>13</v>
      </c>
      <c r="B208">
        <f t="shared" si="22"/>
        <v>1863</v>
      </c>
      <c r="C208">
        <v>143</v>
      </c>
      <c r="K208" s="40"/>
    </row>
    <row r="209" spans="1:3" x14ac:dyDescent="0.35">
      <c r="A209">
        <v>14</v>
      </c>
      <c r="B209">
        <f t="shared" si="22"/>
        <v>2006</v>
      </c>
      <c r="C209">
        <v>143</v>
      </c>
    </row>
    <row r="210" spans="1:3" x14ac:dyDescent="0.35">
      <c r="A210">
        <v>15</v>
      </c>
      <c r="B210">
        <f t="shared" si="22"/>
        <v>2150</v>
      </c>
      <c r="C210">
        <v>144</v>
      </c>
    </row>
    <row r="211" spans="1:3" x14ac:dyDescent="0.35">
      <c r="A211">
        <v>16</v>
      </c>
      <c r="B211">
        <f t="shared" si="22"/>
        <v>2293</v>
      </c>
      <c r="C211">
        <v>143</v>
      </c>
    </row>
    <row r="212" spans="1:3" x14ac:dyDescent="0.35">
      <c r="A212">
        <v>17</v>
      </c>
      <c r="B212">
        <f t="shared" si="22"/>
        <v>2436</v>
      </c>
      <c r="C212">
        <v>143</v>
      </c>
    </row>
    <row r="213" spans="1:3" x14ac:dyDescent="0.35">
      <c r="A213">
        <v>18</v>
      </c>
      <c r="B213">
        <f t="shared" si="22"/>
        <v>2580</v>
      </c>
      <c r="C213">
        <v>144</v>
      </c>
    </row>
    <row r="214" spans="1:3" x14ac:dyDescent="0.35">
      <c r="A214">
        <v>19</v>
      </c>
      <c r="B214">
        <f t="shared" si="22"/>
        <v>2723</v>
      </c>
      <c r="C214">
        <v>143</v>
      </c>
    </row>
    <row r="215" spans="1:3" x14ac:dyDescent="0.35">
      <c r="A215">
        <v>20</v>
      </c>
      <c r="B215">
        <f t="shared" si="22"/>
        <v>2866</v>
      </c>
      <c r="C215">
        <v>143</v>
      </c>
    </row>
    <row r="216" spans="1:3" x14ac:dyDescent="0.35">
      <c r="A216">
        <v>21</v>
      </c>
      <c r="B216">
        <f t="shared" si="22"/>
        <v>3010</v>
      </c>
      <c r="C216">
        <v>144</v>
      </c>
    </row>
    <row r="217" spans="1:3" x14ac:dyDescent="0.35">
      <c r="A217">
        <v>22</v>
      </c>
      <c r="B217">
        <f t="shared" si="22"/>
        <v>3153</v>
      </c>
      <c r="C217">
        <v>143</v>
      </c>
    </row>
    <row r="218" spans="1:3" x14ac:dyDescent="0.35">
      <c r="A218">
        <v>23</v>
      </c>
      <c r="B218">
        <f t="shared" si="22"/>
        <v>3296</v>
      </c>
      <c r="C218">
        <v>143</v>
      </c>
    </row>
    <row r="219" spans="1:3" x14ac:dyDescent="0.35">
      <c r="A219">
        <v>24</v>
      </c>
      <c r="B219">
        <f t="shared" si="22"/>
        <v>3440</v>
      </c>
      <c r="C219">
        <v>144</v>
      </c>
    </row>
    <row r="220" spans="1:3" x14ac:dyDescent="0.35">
      <c r="A220">
        <v>25</v>
      </c>
      <c r="B220">
        <f t="shared" si="22"/>
        <v>3583</v>
      </c>
      <c r="C220">
        <v>143</v>
      </c>
    </row>
    <row r="221" spans="1:3" x14ac:dyDescent="0.35">
      <c r="A221">
        <v>26</v>
      </c>
      <c r="B221">
        <f t="shared" si="22"/>
        <v>3726</v>
      </c>
      <c r="C221">
        <v>143</v>
      </c>
    </row>
    <row r="222" spans="1:3" x14ac:dyDescent="0.35">
      <c r="A222">
        <v>27</v>
      </c>
      <c r="B222">
        <f t="shared" si="22"/>
        <v>3870</v>
      </c>
      <c r="C222">
        <v>144</v>
      </c>
    </row>
    <row r="223" spans="1:3" x14ac:dyDescent="0.35">
      <c r="A223">
        <v>28</v>
      </c>
      <c r="B223">
        <f t="shared" si="22"/>
        <v>4013</v>
      </c>
      <c r="C223">
        <v>143</v>
      </c>
    </row>
    <row r="224" spans="1:3" x14ac:dyDescent="0.35">
      <c r="A224">
        <v>29</v>
      </c>
      <c r="B224">
        <f t="shared" si="22"/>
        <v>4156</v>
      </c>
      <c r="C224">
        <v>143</v>
      </c>
    </row>
    <row r="225" spans="1:11" x14ac:dyDescent="0.35">
      <c r="A225">
        <v>30</v>
      </c>
      <c r="B225">
        <f t="shared" si="22"/>
        <v>4300</v>
      </c>
      <c r="C225">
        <v>144</v>
      </c>
    </row>
    <row r="226" spans="1:11" x14ac:dyDescent="0.35">
      <c r="A226">
        <v>31</v>
      </c>
      <c r="B226">
        <f t="shared" si="22"/>
        <v>4443</v>
      </c>
      <c r="C226">
        <v>143</v>
      </c>
      <c r="K226" s="40"/>
    </row>
    <row r="227" spans="1:11" x14ac:dyDescent="0.35">
      <c r="A227">
        <v>32</v>
      </c>
      <c r="B227">
        <f t="shared" si="22"/>
        <v>4586</v>
      </c>
      <c r="C227">
        <v>143</v>
      </c>
    </row>
    <row r="228" spans="1:11" x14ac:dyDescent="0.35">
      <c r="A228">
        <v>33</v>
      </c>
      <c r="B228">
        <f t="shared" si="22"/>
        <v>4730</v>
      </c>
      <c r="C228">
        <v>144</v>
      </c>
    </row>
    <row r="229" spans="1:11" x14ac:dyDescent="0.35">
      <c r="A229">
        <v>34</v>
      </c>
      <c r="B229">
        <f t="shared" si="22"/>
        <v>4873</v>
      </c>
      <c r="C229">
        <v>143</v>
      </c>
    </row>
    <row r="230" spans="1:11" x14ac:dyDescent="0.35">
      <c r="A230">
        <v>35</v>
      </c>
      <c r="B230">
        <f t="shared" si="22"/>
        <v>5016</v>
      </c>
      <c r="C230">
        <v>143</v>
      </c>
    </row>
    <row r="231" spans="1:11" x14ac:dyDescent="0.35">
      <c r="A231">
        <v>36</v>
      </c>
      <c r="B231">
        <f t="shared" si="22"/>
        <v>5160</v>
      </c>
      <c r="C231">
        <v>144</v>
      </c>
    </row>
    <row r="232" spans="1:11" x14ac:dyDescent="0.35">
      <c r="A232">
        <v>37</v>
      </c>
      <c r="B232">
        <f t="shared" si="22"/>
        <v>5303</v>
      </c>
      <c r="C232">
        <v>143</v>
      </c>
    </row>
    <row r="233" spans="1:11" x14ac:dyDescent="0.35">
      <c r="A233">
        <v>38</v>
      </c>
      <c r="B233">
        <f t="shared" si="22"/>
        <v>5446</v>
      </c>
      <c r="C233">
        <v>143</v>
      </c>
    </row>
    <row r="234" spans="1:11" x14ac:dyDescent="0.35">
      <c r="A234">
        <v>39</v>
      </c>
      <c r="B234">
        <f t="shared" si="22"/>
        <v>5590</v>
      </c>
      <c r="C234">
        <v>144</v>
      </c>
    </row>
    <row r="235" spans="1:11" x14ac:dyDescent="0.35">
      <c r="A235">
        <v>40</v>
      </c>
      <c r="B235">
        <f t="shared" si="22"/>
        <v>5733</v>
      </c>
      <c r="C235">
        <v>143</v>
      </c>
    </row>
    <row r="236" spans="1:11" x14ac:dyDescent="0.35">
      <c r="A236">
        <v>41</v>
      </c>
      <c r="B236">
        <f t="shared" si="22"/>
        <v>5876</v>
      </c>
      <c r="C236">
        <v>143</v>
      </c>
    </row>
    <row r="237" spans="1:11" x14ac:dyDescent="0.35">
      <c r="A237">
        <v>42</v>
      </c>
      <c r="B237">
        <f t="shared" si="22"/>
        <v>6020</v>
      </c>
      <c r="C237">
        <v>144</v>
      </c>
    </row>
    <row r="238" spans="1:11" x14ac:dyDescent="0.35">
      <c r="A238">
        <v>43</v>
      </c>
      <c r="B238">
        <f t="shared" si="22"/>
        <v>6163</v>
      </c>
      <c r="C238">
        <v>143</v>
      </c>
    </row>
    <row r="239" spans="1:11" x14ac:dyDescent="0.35">
      <c r="A239">
        <v>44</v>
      </c>
      <c r="B239">
        <f t="shared" si="22"/>
        <v>6306</v>
      </c>
      <c r="C239">
        <v>143</v>
      </c>
    </row>
    <row r="240" spans="1:11" x14ac:dyDescent="0.35">
      <c r="A240">
        <v>45</v>
      </c>
      <c r="B240">
        <f t="shared" si="22"/>
        <v>6450</v>
      </c>
      <c r="C240">
        <v>144</v>
      </c>
    </row>
    <row r="241" spans="1:2" x14ac:dyDescent="0.35">
      <c r="A241" s="66"/>
      <c r="B241" s="67"/>
    </row>
    <row r="242" spans="1:2" x14ac:dyDescent="0.35">
      <c r="A242" s="66"/>
      <c r="B242" s="67"/>
    </row>
    <row r="243" spans="1:2" x14ac:dyDescent="0.35">
      <c r="A243" s="66"/>
      <c r="B243" s="67"/>
    </row>
    <row r="244" spans="1:2" x14ac:dyDescent="0.35">
      <c r="A244" s="66"/>
      <c r="B244" s="67"/>
    </row>
    <row r="245" spans="1:2" x14ac:dyDescent="0.35">
      <c r="A245" s="66"/>
      <c r="B245" s="67"/>
    </row>
    <row r="246" spans="1:2" x14ac:dyDescent="0.35">
      <c r="A246" s="66"/>
      <c r="B246" s="67"/>
    </row>
    <row r="247" spans="1:2" x14ac:dyDescent="0.35">
      <c r="A247" s="66"/>
      <c r="B247" s="67"/>
    </row>
    <row r="248" spans="1:2" x14ac:dyDescent="0.35">
      <c r="A248" s="66"/>
      <c r="B248" s="67"/>
    </row>
    <row r="249" spans="1:2" x14ac:dyDescent="0.35">
      <c r="A249" s="66"/>
      <c r="B249" s="67"/>
    </row>
    <row r="250" spans="1:2" x14ac:dyDescent="0.35">
      <c r="A250" s="66"/>
      <c r="B250" s="67"/>
    </row>
    <row r="251" spans="1:2" x14ac:dyDescent="0.35">
      <c r="A251" s="66"/>
      <c r="B251" s="67"/>
    </row>
    <row r="252" spans="1:2" x14ac:dyDescent="0.35">
      <c r="A252" s="66"/>
      <c r="B252" s="67"/>
    </row>
    <row r="253" spans="1:2" x14ac:dyDescent="0.35">
      <c r="A253" s="66"/>
      <c r="B253" s="67"/>
    </row>
    <row r="254" spans="1:2" x14ac:dyDescent="0.35">
      <c r="A254" s="66"/>
      <c r="B254" s="67"/>
    </row>
    <row r="255" spans="1:2" x14ac:dyDescent="0.35">
      <c r="A255" s="66"/>
      <c r="B255" s="67"/>
    </row>
    <row r="256" spans="1:2" x14ac:dyDescent="0.35">
      <c r="A256" s="66"/>
      <c r="B256" s="67"/>
    </row>
    <row r="257" spans="1:2" x14ac:dyDescent="0.35">
      <c r="A257" s="66"/>
      <c r="B257" s="67"/>
    </row>
    <row r="258" spans="1:2" x14ac:dyDescent="0.35">
      <c r="A258" s="66"/>
      <c r="B258" s="67"/>
    </row>
    <row r="259" spans="1:2" x14ac:dyDescent="0.35">
      <c r="A259" s="66"/>
      <c r="B259" s="67"/>
    </row>
    <row r="260" spans="1:2" x14ac:dyDescent="0.35">
      <c r="A260" s="66"/>
      <c r="B260" s="67"/>
    </row>
    <row r="261" spans="1:2" x14ac:dyDescent="0.35">
      <c r="A261" s="66"/>
      <c r="B261" s="67"/>
    </row>
    <row r="262" spans="1:2" x14ac:dyDescent="0.35">
      <c r="A262" s="66"/>
      <c r="B262" s="67"/>
    </row>
    <row r="263" spans="1:2" x14ac:dyDescent="0.35">
      <c r="A263" s="66"/>
      <c r="B263" s="67"/>
    </row>
    <row r="264" spans="1:2" x14ac:dyDescent="0.35">
      <c r="A264" s="66"/>
      <c r="B264" s="67"/>
    </row>
    <row r="265" spans="1:2" x14ac:dyDescent="0.35">
      <c r="A265" s="66"/>
      <c r="B265" s="67"/>
    </row>
    <row r="266" spans="1:2" x14ac:dyDescent="0.35">
      <c r="A266" s="66"/>
      <c r="B266" s="67"/>
    </row>
    <row r="267" spans="1:2" x14ac:dyDescent="0.35">
      <c r="A267" s="66"/>
      <c r="B267" s="67"/>
    </row>
    <row r="268" spans="1:2" x14ac:dyDescent="0.35">
      <c r="A268" s="66"/>
      <c r="B268" s="67"/>
    </row>
    <row r="269" spans="1:2" x14ac:dyDescent="0.35">
      <c r="A269" s="66"/>
      <c r="B269" s="67"/>
    </row>
    <row r="270" spans="1:2" x14ac:dyDescent="0.35">
      <c r="A270" s="66"/>
      <c r="B270" s="67"/>
    </row>
    <row r="271" spans="1:2" x14ac:dyDescent="0.35">
      <c r="A271" s="66"/>
      <c r="B271" s="67"/>
    </row>
    <row r="272" spans="1:2" x14ac:dyDescent="0.35">
      <c r="A272" s="66"/>
      <c r="B272" s="67"/>
    </row>
    <row r="273" spans="1:2" x14ac:dyDescent="0.35">
      <c r="A273" s="66"/>
      <c r="B273" s="67"/>
    </row>
    <row r="274" spans="1:2" x14ac:dyDescent="0.35">
      <c r="A274" s="66"/>
      <c r="B274" s="67"/>
    </row>
    <row r="275" spans="1:2" x14ac:dyDescent="0.35">
      <c r="A275" s="66"/>
      <c r="B275" s="67"/>
    </row>
    <row r="276" spans="1:2" x14ac:dyDescent="0.35">
      <c r="A276" s="66"/>
      <c r="B276" s="67"/>
    </row>
    <row r="277" spans="1:2" x14ac:dyDescent="0.35">
      <c r="A277" s="66"/>
      <c r="B277" s="67"/>
    </row>
    <row r="278" spans="1:2" x14ac:dyDescent="0.35">
      <c r="A278" s="66"/>
      <c r="B278" s="67"/>
    </row>
    <row r="279" spans="1:2" x14ac:dyDescent="0.35">
      <c r="A279" s="66"/>
      <c r="B279" s="67"/>
    </row>
    <row r="280" spans="1:2" x14ac:dyDescent="0.35">
      <c r="A280" s="66"/>
      <c r="B280" s="67"/>
    </row>
    <row r="281" spans="1:2" x14ac:dyDescent="0.35">
      <c r="A281" s="66"/>
      <c r="B281" s="67"/>
    </row>
    <row r="282" spans="1:2" x14ac:dyDescent="0.35">
      <c r="A282" s="66"/>
      <c r="B282" s="67"/>
    </row>
    <row r="283" spans="1:2" x14ac:dyDescent="0.35">
      <c r="A283" s="66"/>
    </row>
    <row r="284" spans="1:2" x14ac:dyDescent="0.35">
      <c r="A284" s="66"/>
      <c r="B284" s="67"/>
    </row>
    <row r="285" spans="1:2" x14ac:dyDescent="0.35">
      <c r="A285" s="66"/>
      <c r="B285" s="67"/>
    </row>
    <row r="286" spans="1:2" x14ac:dyDescent="0.35">
      <c r="A286" s="66"/>
      <c r="B286" s="67"/>
    </row>
    <row r="287" spans="1:2" x14ac:dyDescent="0.35">
      <c r="A287" s="66"/>
      <c r="B287" s="67"/>
    </row>
    <row r="288" spans="1:2" x14ac:dyDescent="0.35">
      <c r="A288" s="66"/>
      <c r="B288" s="67"/>
    </row>
    <row r="289" spans="1:2" x14ac:dyDescent="0.35">
      <c r="A289" s="66"/>
      <c r="B289" s="67"/>
    </row>
    <row r="290" spans="1:2" x14ac:dyDescent="0.35">
      <c r="A290" s="66"/>
      <c r="B290" s="67"/>
    </row>
    <row r="291" spans="1:2" x14ac:dyDescent="0.35">
      <c r="A291" s="66"/>
      <c r="B291" s="67"/>
    </row>
    <row r="292" spans="1:2" x14ac:dyDescent="0.35">
      <c r="A292" s="66"/>
      <c r="B292" s="67"/>
    </row>
    <row r="293" spans="1:2" x14ac:dyDescent="0.35">
      <c r="A293" s="66"/>
      <c r="B293" s="67"/>
    </row>
    <row r="294" spans="1:2" x14ac:dyDescent="0.35">
      <c r="A294" s="66"/>
      <c r="B294" s="67"/>
    </row>
    <row r="295" spans="1:2" x14ac:dyDescent="0.35">
      <c r="A295" s="66"/>
      <c r="B295" s="67"/>
    </row>
    <row r="296" spans="1:2" x14ac:dyDescent="0.35">
      <c r="A296" s="66"/>
      <c r="B296" s="67"/>
    </row>
    <row r="297" spans="1:2" x14ac:dyDescent="0.35">
      <c r="A297" s="66"/>
      <c r="B297" s="67"/>
    </row>
    <row r="298" spans="1:2" x14ac:dyDescent="0.35">
      <c r="A298" s="66"/>
      <c r="B298" s="67"/>
    </row>
    <row r="299" spans="1:2" x14ac:dyDescent="0.35">
      <c r="A299" s="66"/>
      <c r="B299" s="67"/>
    </row>
    <row r="300" spans="1:2" x14ac:dyDescent="0.35">
      <c r="A300" s="66"/>
      <c r="B300" s="67"/>
    </row>
    <row r="301" spans="1:2" x14ac:dyDescent="0.35">
      <c r="A301" s="66"/>
      <c r="B301" s="67"/>
    </row>
    <row r="302" spans="1:2" x14ac:dyDescent="0.35">
      <c r="A302" s="66"/>
      <c r="B302" s="67"/>
    </row>
    <row r="303" spans="1:2" x14ac:dyDescent="0.35">
      <c r="A303" s="66"/>
      <c r="B303" s="67"/>
    </row>
    <row r="304" spans="1:2" x14ac:dyDescent="0.35">
      <c r="A304" s="66"/>
      <c r="B304" s="67"/>
    </row>
    <row r="305" spans="1:2" x14ac:dyDescent="0.35">
      <c r="A305" s="66"/>
      <c r="B305" s="67"/>
    </row>
    <row r="306" spans="1:2" x14ac:dyDescent="0.35">
      <c r="A306" s="66"/>
      <c r="B306" s="67"/>
    </row>
    <row r="307" spans="1:2" x14ac:dyDescent="0.35">
      <c r="A307" s="66"/>
      <c r="B307" s="67"/>
    </row>
    <row r="308" spans="1:2" x14ac:dyDescent="0.35">
      <c r="A308" s="66"/>
      <c r="B308" s="67"/>
    </row>
    <row r="309" spans="1:2" x14ac:dyDescent="0.35">
      <c r="A309" s="66"/>
      <c r="B309" s="67"/>
    </row>
    <row r="310" spans="1:2" x14ac:dyDescent="0.35">
      <c r="A310" s="66"/>
      <c r="B310" s="67"/>
    </row>
    <row r="311" spans="1:2" x14ac:dyDescent="0.35">
      <c r="A311" s="66"/>
      <c r="B311" s="67"/>
    </row>
    <row r="312" spans="1:2" x14ac:dyDescent="0.35">
      <c r="A312" s="66"/>
      <c r="B312" s="67"/>
    </row>
    <row r="313" spans="1:2" x14ac:dyDescent="0.35">
      <c r="A313" s="66"/>
      <c r="B313" s="67"/>
    </row>
    <row r="314" spans="1:2" x14ac:dyDescent="0.35">
      <c r="A314" s="66"/>
      <c r="B314" s="67"/>
    </row>
    <row r="315" spans="1:2" x14ac:dyDescent="0.35">
      <c r="A315" s="66"/>
      <c r="B315" s="67"/>
    </row>
    <row r="316" spans="1:2" x14ac:dyDescent="0.35">
      <c r="A316" s="66"/>
      <c r="B316" s="67"/>
    </row>
    <row r="317" spans="1:2" x14ac:dyDescent="0.35">
      <c r="A317" s="66"/>
      <c r="B317" s="67"/>
    </row>
    <row r="318" spans="1:2" x14ac:dyDescent="0.35">
      <c r="A318" s="66"/>
      <c r="B318" s="67"/>
    </row>
    <row r="319" spans="1:2" x14ac:dyDescent="0.35">
      <c r="A319" s="66"/>
      <c r="B319" s="67"/>
    </row>
    <row r="320" spans="1:2" x14ac:dyDescent="0.35">
      <c r="A320" s="66"/>
      <c r="B320" s="67"/>
    </row>
    <row r="321" spans="1:2" x14ac:dyDescent="0.35">
      <c r="A321" s="66"/>
      <c r="B321" s="67"/>
    </row>
    <row r="322" spans="1:2" x14ac:dyDescent="0.35">
      <c r="A322" s="66"/>
      <c r="B322" s="67"/>
    </row>
    <row r="323" spans="1:2" x14ac:dyDescent="0.35">
      <c r="A323" s="66"/>
      <c r="B323" s="67"/>
    </row>
    <row r="324" spans="1:2" x14ac:dyDescent="0.35">
      <c r="A324" s="66"/>
      <c r="B324" s="67"/>
    </row>
    <row r="325" spans="1:2" x14ac:dyDescent="0.35">
      <c r="A325" s="66"/>
      <c r="B325" s="67"/>
    </row>
    <row r="326" spans="1:2" x14ac:dyDescent="0.35">
      <c r="A326" s="66"/>
      <c r="B326" s="67"/>
    </row>
    <row r="327" spans="1:2" x14ac:dyDescent="0.35">
      <c r="A327" s="66"/>
      <c r="B327" s="67"/>
    </row>
    <row r="328" spans="1:2" x14ac:dyDescent="0.35">
      <c r="A328" s="66"/>
      <c r="B328" s="67"/>
    </row>
    <row r="329" spans="1:2" x14ac:dyDescent="0.35">
      <c r="A329" s="66"/>
      <c r="B329" s="67"/>
    </row>
    <row r="330" spans="1:2" x14ac:dyDescent="0.35">
      <c r="A330" s="66"/>
      <c r="B330" s="67"/>
    </row>
    <row r="331" spans="1:2" x14ac:dyDescent="0.35">
      <c r="A331" s="66"/>
      <c r="B331" s="67"/>
    </row>
    <row r="332" spans="1:2" x14ac:dyDescent="0.35">
      <c r="A332" s="66"/>
      <c r="B332" s="67"/>
    </row>
    <row r="333" spans="1:2" x14ac:dyDescent="0.35">
      <c r="A333" s="66"/>
      <c r="B333" s="67"/>
    </row>
    <row r="334" spans="1:2" x14ac:dyDescent="0.35">
      <c r="A334" s="66"/>
      <c r="B334" s="67"/>
    </row>
    <row r="335" spans="1:2" x14ac:dyDescent="0.35">
      <c r="A335" s="66"/>
      <c r="B335" s="67"/>
    </row>
    <row r="336" spans="1:2" x14ac:dyDescent="0.35">
      <c r="A336" s="66"/>
      <c r="B336" s="67"/>
    </row>
    <row r="337" spans="1:2" x14ac:dyDescent="0.35">
      <c r="A337" s="66"/>
      <c r="B337" s="67"/>
    </row>
    <row r="338" spans="1:2" x14ac:dyDescent="0.35">
      <c r="A338" s="66"/>
      <c r="B338" s="67"/>
    </row>
    <row r="339" spans="1:2" x14ac:dyDescent="0.35">
      <c r="A339" s="66"/>
      <c r="B339" s="67"/>
    </row>
    <row r="340" spans="1:2" x14ac:dyDescent="0.35">
      <c r="A340" s="66"/>
      <c r="B340" s="67"/>
    </row>
    <row r="341" spans="1:2" x14ac:dyDescent="0.35">
      <c r="A341" s="66"/>
      <c r="B341" s="67"/>
    </row>
    <row r="342" spans="1:2" x14ac:dyDescent="0.35">
      <c r="A342" s="66"/>
      <c r="B342" s="67"/>
    </row>
    <row r="343" spans="1:2" x14ac:dyDescent="0.35">
      <c r="A343" s="66"/>
    </row>
    <row r="344" spans="1:2" x14ac:dyDescent="0.35">
      <c r="A344" s="66"/>
      <c r="B344" s="67"/>
    </row>
    <row r="345" spans="1:2" x14ac:dyDescent="0.35">
      <c r="A345" s="66"/>
      <c r="B345" s="67"/>
    </row>
    <row r="346" spans="1:2" x14ac:dyDescent="0.35">
      <c r="A346" s="66"/>
      <c r="B346" s="67"/>
    </row>
    <row r="347" spans="1:2" x14ac:dyDescent="0.35">
      <c r="A347" s="66"/>
      <c r="B347" s="67"/>
    </row>
    <row r="348" spans="1:2" x14ac:dyDescent="0.35">
      <c r="A348" s="66"/>
      <c r="B348" s="67"/>
    </row>
    <row r="349" spans="1:2" x14ac:dyDescent="0.35">
      <c r="A349" s="66"/>
      <c r="B349" s="67"/>
    </row>
    <row r="350" spans="1:2" x14ac:dyDescent="0.35">
      <c r="A350" s="66"/>
      <c r="B350" s="67"/>
    </row>
    <row r="351" spans="1:2" x14ac:dyDescent="0.35">
      <c r="A351" s="66"/>
      <c r="B351" s="67"/>
    </row>
    <row r="352" spans="1:2" x14ac:dyDescent="0.35">
      <c r="A352" s="66"/>
      <c r="B352" s="67"/>
    </row>
    <row r="353" spans="1:2" x14ac:dyDescent="0.35">
      <c r="A353" s="66"/>
    </row>
    <row r="354" spans="1:2" x14ac:dyDescent="0.35">
      <c r="A354" s="66"/>
      <c r="B354" s="67"/>
    </row>
    <row r="355" spans="1:2" x14ac:dyDescent="0.35">
      <c r="A355" s="66"/>
      <c r="B355" s="67"/>
    </row>
    <row r="356" spans="1:2" x14ac:dyDescent="0.35">
      <c r="A356" s="66"/>
      <c r="B356" s="67"/>
    </row>
    <row r="357" spans="1:2" x14ac:dyDescent="0.35">
      <c r="A357" s="66"/>
      <c r="B357" s="67"/>
    </row>
    <row r="358" spans="1:2" x14ac:dyDescent="0.35">
      <c r="A358" s="66"/>
      <c r="B358" s="67"/>
    </row>
    <row r="359" spans="1:2" x14ac:dyDescent="0.35">
      <c r="A359" s="66"/>
      <c r="B359" s="67"/>
    </row>
    <row r="360" spans="1:2" x14ac:dyDescent="0.35">
      <c r="A360" s="66"/>
      <c r="B360" s="67"/>
    </row>
    <row r="361" spans="1:2" x14ac:dyDescent="0.35">
      <c r="A361" s="66"/>
      <c r="B361" s="67"/>
    </row>
    <row r="362" spans="1:2" x14ac:dyDescent="0.35">
      <c r="A362" s="66"/>
      <c r="B362" s="67"/>
    </row>
    <row r="363" spans="1:2" x14ac:dyDescent="0.35">
      <c r="A363" s="66"/>
      <c r="B363" s="67"/>
    </row>
    <row r="364" spans="1:2" x14ac:dyDescent="0.35">
      <c r="A364" s="66"/>
      <c r="B364" s="67"/>
    </row>
    <row r="365" spans="1:2" x14ac:dyDescent="0.35">
      <c r="A365" s="66"/>
      <c r="B365" s="67"/>
    </row>
    <row r="366" spans="1:2" x14ac:dyDescent="0.35">
      <c r="A366" s="66"/>
      <c r="B366" s="67"/>
    </row>
    <row r="367" spans="1:2" x14ac:dyDescent="0.35">
      <c r="A367" s="66"/>
      <c r="B367" s="67"/>
    </row>
  </sheetData>
  <sheetProtection algorithmName="SHA-512" hashValue="qrBCYgyUH1zxKjOizDgig97Kdjp9M+ay8id31SGi7upyR02KGLVMxaO1xBrJfOHBB8ndPji/AAJ07WZDwUq1wg==" saltValue="sQkVwegZXoTPu64YcliQQg==" spinCount="100000" sheet="1" objects="1" scenarios="1"/>
  <mergeCells count="12">
    <mergeCell ref="I10:I11"/>
    <mergeCell ref="A195:C195"/>
    <mergeCell ref="A2:H2"/>
    <mergeCell ref="A4:A5"/>
    <mergeCell ref="B4:B5"/>
    <mergeCell ref="I4:I9"/>
    <mergeCell ref="G7:G9"/>
    <mergeCell ref="O3:P3"/>
    <mergeCell ref="J4:J9"/>
    <mergeCell ref="A7:A8"/>
    <mergeCell ref="B7:B8"/>
    <mergeCell ref="F7:F9"/>
  </mergeCells>
  <phoneticPr fontId="19" type="noConversion"/>
  <hyperlinks>
    <hyperlink ref="A16" location="_ftn1" display="_ftn1" xr:uid="{92BC6DB0-77EA-4A3E-B43D-D6AD92B0F917}"/>
  </hyperlinks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104a4cd-1400-468e-be1b-c7aad71d7d5a">15OPMSMT0001-78-58705</_dlc_DocId>
    <_dlc_DocIdUrl xmlns="0104a4cd-1400-468e-be1b-c7aad71d7d5a">
      <Url>https://op.msmt.cz/_layouts/15/DocIdRedir.aspx?ID=15OPMSMT0001-78-58705</Url>
      <Description>15OPMSMT0001-78-58705</Description>
    </_dlc_DocIdUrl>
    <pozn_x00e1_mka xmlns="e727d7e0-5f6f-4843-8d26-7fdd0d273a91" xsi:nil="true"/>
    <Term_x00ed_n_x0020_p_x0159_ipom_x00ed_nek xmlns="e727d7e0-5f6f-4843-8d26-7fdd0d273a91" xsi:nil="true"/>
    <Pozn_x002e__x0020_pro_x0020__x00fa__x010d_ely_x0020_o423 xmlns="e727d7e0-5f6f-4843-8d26-7fdd0d273a91" xsi:nil="true"/>
    <Stav xmlns="e727d7e0-5f6f-4843-8d26-7fdd0d273a91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EA6B83B94A9AD4086EF024A4B2ABCA0" ma:contentTypeVersion="6" ma:contentTypeDescription="Vytvoří nový dokument" ma:contentTypeScope="" ma:versionID="9fac46ca92501c938689f7dffc158cbd">
  <xsd:schema xmlns:xsd="http://www.w3.org/2001/XMLSchema" xmlns:xs="http://www.w3.org/2001/XMLSchema" xmlns:p="http://schemas.microsoft.com/office/2006/metadata/properties" xmlns:ns2="0104a4cd-1400-468e-be1b-c7aad71d7d5a" xmlns:ns3="e727d7e0-5f6f-4843-8d26-7fdd0d273a91" targetNamespace="http://schemas.microsoft.com/office/2006/metadata/properties" ma:root="true" ma:fieldsID="c47de32845f8d8090adef5382c4fcf14" ns2:_="" ns3:_="">
    <xsd:import namespace="0104a4cd-1400-468e-be1b-c7aad71d7d5a"/>
    <xsd:import namespace="e727d7e0-5f6f-4843-8d26-7fdd0d273a91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  <xsd:element ref="ns3:pozn_x00e1_mka" minOccurs="0"/>
                <xsd:element ref="ns3:Term_x00ed_n_x0020_p_x0159_ipom_x00ed_nek" minOccurs="0"/>
                <xsd:element ref="ns3:Pozn_x002e__x0020_pro_x0020__x00fa__x010d_ely_x0020_o423" minOccurs="0"/>
                <xsd:element ref="ns3:Stav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4a4cd-1400-468e-be1b-c7aad71d7d5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Zachovat ID" ma:description="Ponechat ID po přidání" ma:hidden="true" ma:internalName="_dlc_DocIdPersistId" ma:readOnly="true">
      <xsd:simpleType>
        <xsd:restriction base="dms:Boolean"/>
      </xsd:simpleType>
    </xsd:element>
    <xsd:element name="SharedWithUsers" ma:index="11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27d7e0-5f6f-4843-8d26-7fdd0d273a91" elementFormDefault="qualified">
    <xsd:import namespace="http://schemas.microsoft.com/office/2006/documentManagement/types"/>
    <xsd:import namespace="http://schemas.microsoft.com/office/infopath/2007/PartnerControls"/>
    <xsd:element name="pozn_x00e1_mka" ma:index="13" nillable="true" ma:displayName="poznámka" ma:internalName="pozn_x00e1_mka">
      <xsd:simpleType>
        <xsd:restriction base="dms:Text">
          <xsd:maxLength value="255"/>
        </xsd:restriction>
      </xsd:simpleType>
    </xsd:element>
    <xsd:element name="Term_x00ed_n_x0020_p_x0159_ipom_x00ed_nek" ma:index="14" nillable="true" ma:displayName="Termín připomínek" ma:format="DateOnly" ma:indexed="true" ma:internalName="Term_x00ed_n_x0020_p_x0159_ipom_x00ed_nek">
      <xsd:simpleType>
        <xsd:restriction base="dms:DateTime"/>
      </xsd:simpleType>
    </xsd:element>
    <xsd:element name="Pozn_x002e__x0020_pro_x0020__x00fa__x010d_ely_x0020_o423" ma:index="15" nillable="true" ma:displayName="Pozn. pro účely o423" ma:internalName="Pozn_x002e__x0020_pro_x0020__x00fa__x010d_ely_x0020_o423">
      <xsd:simpleType>
        <xsd:restriction base="dms:Text">
          <xsd:maxLength value="255"/>
        </xsd:restriction>
      </xsd:simpleType>
    </xsd:element>
    <xsd:element name="Stav" ma:index="16" nillable="true" ma:displayName="Stav" ma:internalName="Stav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6372AAE-2D9F-417E-B0A3-EF7A50A97DEE}">
  <ds:schemaRefs>
    <ds:schemaRef ds:uri="http://schemas.microsoft.com/office/2006/documentManagement/types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purl.org/dc/terms/"/>
    <ds:schemaRef ds:uri="http://purl.org/dc/elements/1.1/"/>
    <ds:schemaRef ds:uri="e727d7e0-5f6f-4843-8d26-7fdd0d273a91"/>
    <ds:schemaRef ds:uri="0104a4cd-1400-468e-be1b-c7aad71d7d5a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01FB80B6-E172-47FE-841B-18EC4303D4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FCACC27-E7F4-4465-B74F-5E1A6CD0E61D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5B47B534-ACC6-4E3C-AB0E-027E89E3A1A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04a4cd-1400-468e-be1b-c7aad71d7d5a"/>
    <ds:schemaRef ds:uri="e727d7e0-5f6f-4843-8d26-7fdd0d273a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1</vt:i4>
      </vt:variant>
    </vt:vector>
  </HeadingPairs>
  <TitlesOfParts>
    <vt:vector size="5" baseType="lpstr">
      <vt:lpstr>Instrukce</vt:lpstr>
      <vt:lpstr>Úvod</vt:lpstr>
      <vt:lpstr>Rozpočet návratového grantu</vt:lpstr>
      <vt:lpstr>Podpůrná data</vt:lpstr>
      <vt:lpstr>Úvod!_Hlk98419294</vt:lpstr>
    </vt:vector>
  </TitlesOfParts>
  <Company>MSMT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Švaříčková Petra</dc:creator>
  <cp:lastModifiedBy>Haken Jiří</cp:lastModifiedBy>
  <cp:lastPrinted>2023-02-09T14:45:29Z</cp:lastPrinted>
  <dcterms:created xsi:type="dcterms:W3CDTF">2022-07-14T06:39:26Z</dcterms:created>
  <dcterms:modified xsi:type="dcterms:W3CDTF">2026-04-13T12:17:15Z</dcterms:modified>
  <cp:version>2.1</cp:version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0x0101006EA6B83B94A9AD4086EF024A4B2ABCA0</vt:lpwstr>
  </property>
  <property fmtid="{D5CDD505-2E9C-101B-9397-08002B2CF9AE}" pid="3" name="_dlc_DocIdItemGuid">
    <vt:lpwstr>53f28c87-9cc1-4578-82bb-de98b83e7436</vt:lpwstr>
  </property>
</Properties>
</file>