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afekl\Downloads\"/>
    </mc:Choice>
  </mc:AlternateContent>
  <xr:revisionPtr revIDLastSave="0" documentId="8_{50B7774F-0DE5-44A5-9413-3C41002A3559}" xr6:coauthVersionLast="47" xr6:coauthVersionMax="47" xr10:uidLastSave="{00000000-0000-0000-0000-000000000000}"/>
  <bookViews>
    <workbookView xWindow="19090" yWindow="-110" windowWidth="19420" windowHeight="11500" xr2:uid="{9E882018-BDA2-43FE-95DB-56B823A5988A}"/>
  </bookViews>
  <sheets>
    <sheet name="V40" sheetId="6" r:id="rId1"/>
    <sheet name="List1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6" l="1"/>
  <c r="E8" i="6"/>
  <c r="E7" i="6"/>
  <c r="E15" i="6" l="1"/>
  <c r="E14" i="6"/>
  <c r="E13" i="6"/>
  <c r="E12" i="6"/>
  <c r="E11" i="6"/>
  <c r="C11" i="6" l="1"/>
  <c r="D11" i="6" l="1"/>
  <c r="D12" i="6" s="1" a="1"/>
  <c r="D12" i="6" s="1"/>
  <c r="D13" i="6" s="1" a="1"/>
  <c r="D13" i="6" s="1"/>
  <c r="D14" i="6" l="1" a="1"/>
  <c r="D14" i="6" s="1"/>
  <c r="D15" i="6" s="1" a="1"/>
  <c r="D15" i="6" s="1"/>
  <c r="D16" i="6" s="1" a="1"/>
  <c r="D16" i="6" s="1"/>
  <c r="D17" i="6" l="1" a="1"/>
  <c r="D17" i="6" s="1"/>
  <c r="D18" i="6" s="1" a="1"/>
  <c r="D18" i="6" s="1"/>
  <c r="C12" i="6" l="1" a="1"/>
  <c r="C12" i="6" s="1"/>
  <c r="C13" i="6" s="1" a="1"/>
  <c r="C13" i="6" s="1"/>
  <c r="C14" i="6" l="1" a="1"/>
  <c r="C14" i="6" s="1"/>
  <c r="C15" i="6" s="1" a="1"/>
  <c r="C15" i="6" s="1"/>
  <c r="C16" i="6" l="1" a="1"/>
  <c r="C16" i="6" s="1"/>
  <c r="C17" i="6" s="1" a="1"/>
  <c r="C17" i="6" s="1"/>
  <c r="C18" i="6" l="1" a="1"/>
  <c r="C18" i="6" s="1"/>
</calcChain>
</file>

<file path=xl/sharedStrings.xml><?xml version="1.0" encoding="utf-8"?>
<sst xmlns="http://schemas.openxmlformats.org/spreadsheetml/2006/main" count="93" uniqueCount="45">
  <si>
    <t>Datum zahájení realizace</t>
  </si>
  <si>
    <t>Datum ukončení realizace</t>
  </si>
  <si>
    <t>Požadovaná výše dotace celkem</t>
  </si>
  <si>
    <t>částka na krytí výdajů- plán</t>
  </si>
  <si>
    <t>vyúčtování - plán</t>
  </si>
  <si>
    <t>datum předložení</t>
  </si>
  <si>
    <t>1.řádek</t>
  </si>
  <si>
    <t>2.řádek</t>
  </si>
  <si>
    <t>3.řádek</t>
  </si>
  <si>
    <t>4.řádek</t>
  </si>
  <si>
    <t>5.řádek</t>
  </si>
  <si>
    <t>Velký pátek</t>
  </si>
  <si>
    <t>Velikonoční pondělí</t>
  </si>
  <si>
    <t>Svátek práce</t>
  </si>
  <si>
    <t>Den vítězství</t>
  </si>
  <si>
    <t>Den české státnosti</t>
  </si>
  <si>
    <t>Den boje za svobodu a demokracii</t>
  </si>
  <si>
    <t>Štědrý den</t>
  </si>
  <si>
    <t>1. svátek vánoční</t>
  </si>
  <si>
    <t>2. svátek vánoční</t>
  </si>
  <si>
    <t>  Velký pátek</t>
  </si>
  <si>
    <t>  Velikonoční pondělí</t>
  </si>
  <si>
    <t>  Den obnovy českého státu, Nový rok.</t>
  </si>
  <si>
    <t>  Svátek práce</t>
  </si>
  <si>
    <t>  Den vítězství</t>
  </si>
  <si>
    <t>  Cyrila a Metoděj</t>
  </si>
  <si>
    <t>  Jan Hus</t>
  </si>
  <si>
    <t>  Den české státnosti</t>
  </si>
  <si>
    <t>  Vznik samostatného československého státu</t>
  </si>
  <si>
    <t>  Den boje za svobodu a demokracii</t>
  </si>
  <si>
    <t>  Štědrý den</t>
  </si>
  <si>
    <t>  1. svátek vánoční</t>
  </si>
  <si>
    <t>  2. svátek vánoční</t>
  </si>
  <si>
    <t>Cyrila a Metoděj</t>
  </si>
  <si>
    <t>Jan Hus</t>
  </si>
  <si>
    <t>Vznik samostatného československého státu</t>
  </si>
  <si>
    <t>Den obnovy českého státu, Nový rok</t>
  </si>
  <si>
    <t>6.řádek</t>
  </si>
  <si>
    <t>7.řádek</t>
  </si>
  <si>
    <t>8.řádek</t>
  </si>
  <si>
    <t>Den slovanských věrozvěstů Cyrila a Metoděje</t>
  </si>
  <si>
    <t>Den upálení mistra Jana Husa</t>
  </si>
  <si>
    <t>Den obnovy samostatného českého státu, Nový rok</t>
  </si>
  <si>
    <t>Den vzniku samostatného československého státu</t>
  </si>
  <si>
    <t>Automatický výpočet finančního plánu Podpora poradenského systému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</si>
</sst>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rgb="FF66990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EE0AE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rgb="FF669900"/>
      </left>
      <right/>
      <top style="medium">
        <color rgb="FF669900"/>
      </top>
      <bottom/>
      <diagonal/>
    </border>
    <border>
      <left/>
      <right/>
      <top style="medium">
        <color rgb="FF669900"/>
      </top>
      <bottom/>
      <diagonal/>
    </border>
    <border>
      <left/>
      <right style="medium">
        <color rgb="FF669900"/>
      </right>
      <top style="medium">
        <color rgb="FF669900"/>
      </top>
      <bottom style="thin">
        <color theme="7" tint="-0.499984740745262"/>
      </bottom>
      <diagonal/>
    </border>
    <border>
      <left style="medium">
        <color rgb="FF669900"/>
      </left>
      <right/>
      <top/>
      <bottom/>
      <diagonal/>
    </border>
    <border>
      <left/>
      <right style="medium">
        <color rgb="FF669900"/>
      </right>
      <top style="thin">
        <color theme="7" tint="-0.499984740745262"/>
      </top>
      <bottom style="thin">
        <color theme="7" tint="-0.499984740745262"/>
      </bottom>
      <diagonal/>
    </border>
    <border>
      <left style="medium">
        <color rgb="FF669900"/>
      </left>
      <right/>
      <top/>
      <bottom style="medium">
        <color rgb="FF669900"/>
      </bottom>
      <diagonal/>
    </border>
    <border>
      <left/>
      <right/>
      <top/>
      <bottom style="medium">
        <color rgb="FF669900"/>
      </bottom>
      <diagonal/>
    </border>
    <border>
      <left/>
      <right style="medium">
        <color rgb="FF669900"/>
      </right>
      <top/>
      <bottom style="medium">
        <color rgb="FF669900"/>
      </bottom>
      <diagonal/>
    </border>
    <border>
      <left/>
      <right style="thin">
        <color rgb="FF669900"/>
      </right>
      <top/>
      <bottom/>
      <diagonal/>
    </border>
    <border>
      <left/>
      <right/>
      <top/>
      <bottom style="thin">
        <color rgb="FF669900"/>
      </bottom>
      <diagonal/>
    </border>
    <border>
      <left/>
      <right style="thin">
        <color rgb="FF669900"/>
      </right>
      <top style="thin">
        <color rgb="FF669900"/>
      </top>
      <bottom style="thin">
        <color rgb="FF669900"/>
      </bottom>
      <diagonal/>
    </border>
    <border>
      <left style="thin">
        <color rgb="FF669900"/>
      </left>
      <right style="thin">
        <color rgb="FF669900"/>
      </right>
      <top style="thin">
        <color rgb="FF669900"/>
      </top>
      <bottom style="thin">
        <color rgb="FF669900"/>
      </bottom>
      <diagonal/>
    </border>
    <border>
      <left/>
      <right/>
      <top style="thin">
        <color rgb="FF669900"/>
      </top>
      <bottom style="thin">
        <color rgb="FF6699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7" fillId="0" borderId="0" applyNumberFormat="0" applyFill="0" applyBorder="0" applyAlignment="0" applyProtection="0"/>
  </cellStyleXfs>
  <cellXfs count="29">
    <xf numFmtId="0" fontId="0" fillId="0" borderId="0" xfId="0"/>
    <xf numFmtId="14" fontId="0" fillId="0" borderId="0" xfId="0" applyNumberFormat="1"/>
    <xf numFmtId="0" fontId="2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44" fontId="0" fillId="0" borderId="0" xfId="0" applyNumberFormat="1"/>
    <xf numFmtId="44" fontId="0" fillId="0" borderId="0" xfId="1" applyFont="1"/>
    <xf numFmtId="14" fontId="5" fillId="0" borderId="3" xfId="0" applyNumberFormat="1" applyFont="1" applyBorder="1" applyAlignment="1" applyProtection="1">
      <alignment horizontal="center"/>
      <protection locked="0"/>
    </xf>
    <xf numFmtId="14" fontId="5" fillId="0" borderId="5" xfId="0" applyNumberFormat="1" applyFont="1" applyBorder="1" applyAlignment="1" applyProtection="1">
      <alignment horizontal="center"/>
      <protection locked="0"/>
    </xf>
    <xf numFmtId="44" fontId="5" fillId="0" borderId="8" xfId="1" applyFont="1" applyBorder="1" applyAlignment="1" applyProtection="1">
      <alignment horizontal="center"/>
      <protection locked="0"/>
    </xf>
    <xf numFmtId="0" fontId="9" fillId="3" borderId="0" xfId="0" applyFont="1" applyFill="1" applyAlignment="1">
      <alignment vertical="center"/>
    </xf>
    <xf numFmtId="14" fontId="0" fillId="0" borderId="9" xfId="0" applyNumberFormat="1" applyBorder="1"/>
    <xf numFmtId="0" fontId="0" fillId="0" borderId="10" xfId="0" applyBorder="1"/>
    <xf numFmtId="44" fontId="10" fillId="3" borderId="0" xfId="1" applyFont="1" applyFill="1" applyBorder="1" applyAlignment="1" applyProtection="1">
      <alignment vertical="center"/>
      <protection hidden="1"/>
    </xf>
    <xf numFmtId="44" fontId="10" fillId="3" borderId="0" xfId="1" applyFont="1" applyFill="1" applyBorder="1" applyAlignment="1" applyProtection="1">
      <protection hidden="1"/>
    </xf>
    <xf numFmtId="14" fontId="10" fillId="3" borderId="0" xfId="0" applyNumberFormat="1" applyFont="1" applyFill="1" applyAlignment="1" applyProtection="1">
      <alignment horizontal="center"/>
      <protection hidden="1"/>
    </xf>
    <xf numFmtId="44" fontId="10" fillId="3" borderId="0" xfId="1" applyFont="1" applyFill="1" applyBorder="1" applyAlignment="1" applyProtection="1">
      <alignment horizontal="right" vertical="center"/>
      <protection hidden="1"/>
    </xf>
    <xf numFmtId="0" fontId="2" fillId="2" borderId="12" xfId="0" applyFont="1" applyFill="1" applyBorder="1"/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8" fillId="0" borderId="0" xfId="0" applyFont="1"/>
    <xf numFmtId="2" fontId="11" fillId="0" borderId="0" xfId="0" applyNumberFormat="1" applyFont="1" applyProtection="1">
      <protection hidden="1"/>
    </xf>
    <xf numFmtId="14" fontId="11" fillId="0" borderId="0" xfId="0" applyNumberFormat="1" applyFont="1" applyProtection="1">
      <protection hidden="1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</cellXfs>
  <cellStyles count="4">
    <cellStyle name="Hypertextový odkaz 2" xfId="3" xr:uid="{5BA74CF5-636D-4B3B-9EA6-F203E876CD96}"/>
    <cellStyle name="Měna" xfId="1" builtinId="4"/>
    <cellStyle name="Normální" xfId="0" builtinId="0"/>
    <cellStyle name="Normální 2" xfId="2" xr:uid="{967CD905-63C3-4F7F-8CC9-5E766FE5E72E}"/>
  </cellStyles>
  <dxfs count="35">
    <dxf>
      <font>
        <color auto="1"/>
      </font>
      <border>
        <right style="thin">
          <color rgb="FF669900"/>
        </right>
        <bottom style="thin">
          <color rgb="FF669900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bottom style="thin">
          <color rgb="FF669900"/>
        </bottom>
        <vertical/>
        <horizontal/>
      </border>
    </dxf>
    <dxf>
      <font>
        <color auto="1"/>
      </font>
      <border>
        <bottom style="thin">
          <color theme="2" tint="-0.24994659260841701"/>
        </bottom>
        <vertical/>
        <horizontal/>
      </border>
    </dxf>
    <dxf>
      <font>
        <color auto="1"/>
      </font>
      <border>
        <bottom style="thin">
          <color theme="2" tint="-0.24994659260841701"/>
        </bottom>
        <vertical/>
        <horizontal/>
      </border>
    </dxf>
    <dxf>
      <font>
        <color auto="1"/>
      </font>
      <border>
        <bottom style="thin">
          <color theme="2" tint="-0.24994659260841701"/>
        </bottom>
        <vertical/>
        <horizontal/>
      </border>
    </dxf>
    <dxf>
      <font>
        <color auto="1"/>
      </font>
      <border>
        <bottom style="thin">
          <color theme="2" tint="-0.24994659260841701"/>
        </bottom>
        <vertical/>
        <horizontal/>
      </border>
    </dxf>
    <dxf>
      <font>
        <color auto="1"/>
      </font>
      <border>
        <bottom style="thin">
          <color theme="2" tint="-0.24994659260841701"/>
        </bottom>
        <vertical/>
        <horizontal/>
      </border>
    </dxf>
    <dxf>
      <font>
        <color auto="1"/>
      </font>
      <border>
        <bottom style="thin">
          <color theme="2" tint="-0.24994659260841701"/>
        </bottom>
        <vertical/>
        <horizontal/>
      </border>
    </dxf>
    <dxf>
      <font>
        <color auto="1"/>
      </font>
      <border>
        <bottom style="thin">
          <color theme="2" tint="-0.24994659260841701"/>
        </bottom>
        <vertical/>
        <horizontal/>
      </border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ont>
        <color auto="1"/>
      </font>
      <border>
        <right style="thin">
          <color rgb="FF669900"/>
        </right>
        <bottom style="thin">
          <color rgb="FF669900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color auto="1"/>
      </font>
      <border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b/>
        <i val="0"/>
        <color auto="1"/>
      </font>
      <fill>
        <patternFill>
          <fgColor rgb="FFAEE0AE"/>
          <bgColor rgb="FFAEE0AE"/>
        </patternFill>
      </fill>
      <border>
        <left style="thin">
          <color rgb="FF669900"/>
        </left>
        <right style="thin">
          <color rgb="FF669900"/>
        </right>
        <bottom style="thin">
          <color rgb="FF669900"/>
        </bottom>
        <vertical/>
        <horizontal/>
      </border>
    </dxf>
    <dxf>
      <font>
        <b/>
        <i val="0"/>
        <color auto="1"/>
      </font>
      <fill>
        <patternFill>
          <bgColor rgb="FFAEE0AE"/>
        </patternFill>
      </fill>
      <border>
        <left style="thin">
          <color rgb="FF669900"/>
        </left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b/>
        <i val="0"/>
        <color auto="1"/>
      </font>
      <fill>
        <patternFill>
          <bgColor rgb="FFAEE0AE"/>
        </patternFill>
      </fill>
      <border>
        <left style="thin">
          <color rgb="FF669900"/>
        </left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b/>
        <i val="0"/>
        <color theme="1"/>
      </font>
      <fill>
        <patternFill>
          <bgColor rgb="FFAEE0AE"/>
        </patternFill>
      </fill>
      <border>
        <left style="thin">
          <color rgb="FF669900"/>
        </left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b/>
        <i val="0"/>
        <color auto="1"/>
      </font>
      <fill>
        <patternFill>
          <bgColor rgb="FFAEE0AE"/>
        </patternFill>
      </fill>
      <border>
        <left style="thin">
          <color rgb="FF669900"/>
        </left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b/>
        <i val="0"/>
        <color auto="1"/>
      </font>
      <fill>
        <patternFill>
          <bgColor rgb="FFAEE0AE"/>
        </patternFill>
      </fill>
      <border>
        <left style="thin">
          <color rgb="FF669900"/>
        </left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b/>
        <i val="0"/>
        <color auto="1"/>
      </font>
      <fill>
        <patternFill>
          <bgColor rgb="FFAEE0AE"/>
        </patternFill>
      </fill>
      <border>
        <left style="thin">
          <color rgb="FF669900"/>
        </left>
        <right style="thin">
          <color rgb="FF669900"/>
        </right>
        <bottom style="thin">
          <color theme="2" tint="-0.24994659260841701"/>
        </bottom>
        <vertical/>
        <horizontal/>
      </border>
    </dxf>
    <dxf>
      <font>
        <b/>
        <i val="0"/>
        <color auto="1"/>
      </font>
      <fill>
        <patternFill>
          <bgColor rgb="FFAEE0AE"/>
        </patternFill>
      </fill>
      <border>
        <left style="thin">
          <color rgb="FF669900"/>
        </left>
        <right style="thin">
          <color rgb="FF669900"/>
        </right>
        <bottom style="thin">
          <color theme="2" tint="-0.24994659260841701"/>
        </bottom>
        <vertical/>
        <horizontal/>
      </border>
    </dxf>
  </dxfs>
  <tableStyles count="0" defaultTableStyle="TableStyleMedium2" defaultPivotStyle="PivotStyleLight16"/>
  <colors>
    <mruColors>
      <color rgb="FFFF7D7D"/>
      <color rgb="FFFF7171"/>
      <color rgb="FFFF9797"/>
      <color rgb="FF669900"/>
      <color rgb="FFAEE0AE"/>
      <color rgb="FFD9F5D9"/>
      <color rgb="FF99CC00"/>
      <color rgb="FFFFCC99"/>
      <color rgb="FFFFCC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208C8-CD08-4523-8654-437664664EFE}">
  <sheetPr codeName="List1">
    <tabColor rgb="FFAEE0AE"/>
  </sheetPr>
  <dimension ref="A2:S21"/>
  <sheetViews>
    <sheetView showGridLines="0" tabSelected="1" workbookViewId="0">
      <selection activeCell="F11" sqref="F11"/>
    </sheetView>
  </sheetViews>
  <sheetFormatPr defaultRowHeight="15" x14ac:dyDescent="0.25"/>
  <cols>
    <col min="1" max="1" width="3.7109375" customWidth="1"/>
    <col min="2" max="2" width="12.85546875" customWidth="1"/>
    <col min="3" max="3" width="24.42578125" customWidth="1"/>
    <col min="4" max="4" width="22" customWidth="1"/>
    <col min="5" max="5" width="24.85546875" customWidth="1"/>
    <col min="6" max="6" width="18.5703125" style="1" bestFit="1" customWidth="1"/>
    <col min="7" max="7" width="10.85546875" customWidth="1"/>
    <col min="8" max="8" width="18.140625" customWidth="1"/>
    <col min="9" max="9" width="15.42578125" bestFit="1" customWidth="1"/>
    <col min="10" max="11" width="10.140625" bestFit="1" customWidth="1"/>
  </cols>
  <sheetData>
    <row r="2" spans="1:19" ht="26.25" x14ac:dyDescent="0.4">
      <c r="B2" s="20" t="s">
        <v>44</v>
      </c>
      <c r="C2" s="20"/>
      <c r="D2" s="20"/>
      <c r="E2" s="20"/>
    </row>
    <row r="5" spans="1:19" s="1" customFormat="1" ht="15.75" thickBot="1" x14ac:dyDescent="0.3">
      <c r="B5" s="2"/>
      <c r="C5" s="2"/>
      <c r="D5" s="4"/>
      <c r="E5" s="2"/>
      <c r="G5"/>
      <c r="H5"/>
      <c r="I5"/>
      <c r="J5"/>
      <c r="K5"/>
      <c r="L5"/>
      <c r="M5"/>
      <c r="N5"/>
      <c r="O5"/>
      <c r="P5"/>
      <c r="Q5"/>
      <c r="R5"/>
      <c r="S5"/>
    </row>
    <row r="6" spans="1:19" s="1" customFormat="1" ht="18.75" x14ac:dyDescent="0.25">
      <c r="B6" s="23" t="s">
        <v>0</v>
      </c>
      <c r="C6" s="24"/>
      <c r="D6" s="7"/>
      <c r="E6" s="21" t="str">
        <f>IFERROR(IF(OR(D6&lt;DATE(2025,8,1),D6&gt;DATE(2027,12,31)),"Datum zahájení realizace projektu je možné nastavit nejdříve od 1.8.2025",""),"")</f>
        <v>Datum zahájení realizace projektu je možné nastavit nejdříve od 1.8.2025</v>
      </c>
      <c r="G6"/>
      <c r="H6"/>
      <c r="I6"/>
      <c r="J6"/>
      <c r="K6"/>
      <c r="L6"/>
      <c r="M6"/>
      <c r="N6"/>
      <c r="O6"/>
      <c r="P6"/>
      <c r="Q6"/>
      <c r="R6"/>
      <c r="S6"/>
    </row>
    <row r="7" spans="1:19" s="1" customFormat="1" ht="18.75" x14ac:dyDescent="0.25">
      <c r="B7" s="25" t="s">
        <v>1</v>
      </c>
      <c r="C7" s="26"/>
      <c r="D7" s="8"/>
      <c r="E7" s="21" t="str">
        <f>IFERROR(IF(DATEDIF($D$6, $D$7, "m") &lt; 12, "Délka realizace projektu je kratší než 12 měsíců",IF(OR(D7&lt;DATE(2025,8,1),D7&gt;DATE(2027,12,31)),"Datum ukončení realizace projektu je možné nastavit nejdéle do 31.12.2027","")),"")</f>
        <v>Délka realizace projektu je kratší než 12 měsíců</v>
      </c>
      <c r="G7"/>
      <c r="H7"/>
      <c r="I7" s="5"/>
      <c r="J7"/>
      <c r="K7"/>
      <c r="L7"/>
      <c r="M7"/>
      <c r="N7"/>
      <c r="O7"/>
      <c r="P7"/>
      <c r="Q7"/>
      <c r="R7"/>
      <c r="S7"/>
    </row>
    <row r="8" spans="1:19" s="1" customFormat="1" ht="19.5" thickBot="1" x14ac:dyDescent="0.3">
      <c r="B8" s="27" t="s">
        <v>2</v>
      </c>
      <c r="C8" s="28"/>
      <c r="D8" s="9"/>
      <c r="E8" s="22" t="str">
        <f>IFERROR(IF(D8&lt;100000,"Minimální výše dotace je 100.000 Kč",""),"")</f>
        <v>Minimální výše dotace je 100.000 Kč</v>
      </c>
      <c r="G8"/>
      <c r="H8"/>
      <c r="I8"/>
      <c r="J8"/>
      <c r="K8"/>
      <c r="L8"/>
      <c r="M8"/>
      <c r="N8"/>
      <c r="O8"/>
      <c r="P8"/>
      <c r="Q8"/>
      <c r="R8"/>
      <c r="S8"/>
    </row>
    <row r="9" spans="1:19" s="1" customFormat="1" x14ac:dyDescent="0.25">
      <c r="B9" s="12"/>
      <c r="C9" s="12"/>
      <c r="D9" s="12"/>
      <c r="E9" s="12"/>
      <c r="G9"/>
      <c r="H9" s="5"/>
      <c r="I9"/>
      <c r="J9"/>
      <c r="K9"/>
      <c r="L9"/>
      <c r="M9"/>
      <c r="N9"/>
      <c r="O9"/>
      <c r="P9"/>
      <c r="Q9"/>
      <c r="R9"/>
      <c r="S9"/>
    </row>
    <row r="10" spans="1:19" s="1" customFormat="1" ht="37.5" x14ac:dyDescent="0.25">
      <c r="A10" s="11"/>
      <c r="B10" s="17"/>
      <c r="C10" s="18" t="s">
        <v>3</v>
      </c>
      <c r="D10" s="19" t="s">
        <v>4</v>
      </c>
      <c r="E10" s="18" t="s">
        <v>5</v>
      </c>
      <c r="G10"/>
      <c r="H10"/>
      <c r="I10"/>
      <c r="J10"/>
      <c r="K10"/>
      <c r="L10"/>
      <c r="M10"/>
      <c r="N10"/>
      <c r="O10"/>
      <c r="P10"/>
      <c r="Q10"/>
      <c r="R10"/>
      <c r="S10"/>
    </row>
    <row r="11" spans="1:19" ht="15.75" x14ac:dyDescent="0.25">
      <c r="B11" s="10" t="s">
        <v>6</v>
      </c>
      <c r="C11" s="16">
        <f>IF($D$8&gt;5000000,ROUND($D$8*0.3,2),$D$8)</f>
        <v>0</v>
      </c>
      <c r="D11" s="14">
        <f>0</f>
        <v>0</v>
      </c>
      <c r="E11" s="15" t="str">
        <f>IF(OR(ISBLANK($D$6), ISBLANK($D$7)), "", IF(WORKDAY($D$6-1, 1, List1!$A:$A)=$D$6, $D$6, WORKDAY($D$6, 1, List1!$A:$A)))</f>
        <v/>
      </c>
      <c r="F11" s="4"/>
      <c r="I11" s="1"/>
    </row>
    <row r="12" spans="1:19" ht="15.75" x14ac:dyDescent="0.25">
      <c r="B12" s="10" t="s">
        <v>7</v>
      </c>
      <c r="C12" s="13">
        <f t="array" ref="C12">IF(ROW()=MAX(IF(D12:D18&lt;&gt;"",ROW(D12:D18),"")), MAX(0,$D$8-SUM(C$11:C11)), MIN(D12,MAX(0,$D$8-SUM(C$11:C11))))</f>
        <v>0</v>
      </c>
      <c r="D12" s="14" t="str">
        <f t="array" ref="D12">IF(ROW()=MAX(IF($E$12:$E$18&lt;&gt;"",ROW($E$12:$E$18),"")),
    MAX(0,$D$8-SUM($D$11:D11)),
    IF(E12&lt;&gt;"", ROUND(MIN($D$8-SUM($D$11:D11), $D$8/(COUNTIF($E$12:$E$18,"&lt;&gt;""")-COUNTBLANK($E$12:$E$18))), 2), ""))</f>
        <v/>
      </c>
      <c r="E12" s="15" t="str">
        <f>IF(OR(ISBLANK($D$6), ISBLANK($D$7)), "", IF($D$7 &lt;= EOMONTH($D$6, 5), WORKDAY($D$7, 40, List1!$A:$A), WORKDAY(EOMONTH($D$6, 5), 20, List1!$A:$A)))</f>
        <v/>
      </c>
      <c r="F12" s="4"/>
      <c r="H12" s="6"/>
      <c r="I12" s="4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15.75" x14ac:dyDescent="0.25">
      <c r="B13" s="10" t="s">
        <v>8</v>
      </c>
      <c r="C13" s="13">
        <f t="array" ref="C13">IF(ROW()=MAX(IF(D13:D19&lt;&gt;"",ROW(D13:D19),"")), MAX(0,$D$8-SUM(C$11:C12)), MIN(D13,MAX(0,$D$8-SUM(C$11:C12))))</f>
        <v>0</v>
      </c>
      <c r="D13" s="14" t="str">
        <f t="array" ref="D13">IF(ROW()=MAX(IF($E$12:$E$18&lt;&gt;"",ROW($E$12:$E$18),"")),
    MAX(0,$D$8-SUM($D$11:D12)),
    IF(E13&lt;&gt;"", ROUND(MIN($D$8-SUM($D$11:D12), $D$8/(COUNTIF($E$12:$E$18,"&lt;&gt;""")-COUNTBLANK($E$12:$E$18))), 2), ""))</f>
        <v/>
      </c>
      <c r="E13" s="15" t="str">
        <f>IF(OR(ISBLANK($D$6), ISBLANK($D$7)), "", IF($D$7 &lt;= EOMONTH($D$6, 11), WORKDAY($D$7, 40, List1!$A:$A), WORKDAY(EOMONTH($D$6, 11), 20, List1!$A:$A)))</f>
        <v/>
      </c>
      <c r="F13" s="4"/>
      <c r="H13" s="1"/>
      <c r="I13" s="4"/>
      <c r="J13" s="1"/>
      <c r="K13" s="1"/>
      <c r="L13" s="1"/>
      <c r="M13" s="1"/>
      <c r="N13" s="1"/>
      <c r="O13" s="1"/>
      <c r="P13" s="1"/>
      <c r="Q13" s="1"/>
    </row>
    <row r="14" spans="1:19" ht="15.75" x14ac:dyDescent="0.25">
      <c r="B14" s="10" t="s">
        <v>9</v>
      </c>
      <c r="C14" s="13">
        <f t="array" ref="C14">IF(ROW()=MAX(IF(D14:D20&lt;&gt;"",ROW(D14:D20),"")), MAX(0,$D$8-SUM(C$11:C13)), MIN(D14,MAX(0,$D$8-SUM(C$11:C13))))</f>
        <v>0</v>
      </c>
      <c r="D14" s="14" t="str">
        <f t="array" ref="D14">IF(ROW()=MAX(IF($E$12:$E$18&lt;&gt;"",ROW($E$12:$E$18),"")),
    MAX(0,$D$8-SUM($D$11:D13)),
    IF(E14&lt;&gt;"", ROUND(MIN($D$8-SUM($D$11:D13), $D$8/(COUNTIF($E$12:$E$18,"&lt;&gt;""")-COUNTBLANK($E$12:$E$18))), 2), ""))</f>
        <v/>
      </c>
      <c r="E14" s="15" t="str">
        <f>IF(OR(ISBLANK($D$6),ISBLANK($D$7)),"",IF($D$7&lt;=EOMONTH($D$6,11),"",IF($D$7&lt;=EOMONTH($D$6,20),WORKDAY($D$7,40,List1!$A:$A),WORKDAY(EOMONTH($D$6,20),20,List1!$A:$A))))</f>
        <v/>
      </c>
      <c r="F14" s="4"/>
      <c r="I14" s="4"/>
      <c r="J14" s="1"/>
    </row>
    <row r="15" spans="1:19" ht="15.75" x14ac:dyDescent="0.25">
      <c r="B15" s="10" t="s">
        <v>10</v>
      </c>
      <c r="C15" s="13">
        <f t="array" ref="C15">IF(ROW()=MAX(IF(D15:D21&lt;&gt;"",ROW(D15:D21),"")), MAX(0,$D$8-SUM(C$11:C14)), MIN(D15,MAX(0,$D$8-SUM(C$11:C14))))</f>
        <v>0</v>
      </c>
      <c r="D15" s="14" t="str">
        <f t="array" ref="D15">IF(ROW()=MAX(IF($E$12:$E$18&lt;&gt;"",ROW($E$12:$E$18),"")),
    MAX(0,$D$8-SUM($D$11:D14)),
    IF(E15&lt;&gt;"", ROUND(MIN($D$8-SUM($D$11:D14), $D$8/(COUNTIF($E$12:$E$18,"&lt;&gt;""")-COUNTBLANK($E$12:$E$18))), 2), ""))</f>
        <v/>
      </c>
      <c r="E15" s="15" t="str">
        <f>IF(OR(ISBLANK($D$6),ISBLANK($D$7)),"",IF($D$7&lt;=EOMONTH($D$6,20),"",IF($D$7&lt;=EOMONTH($D$6,28),WORKDAY($D$7,40,List1!$A:$A),WORKDAY(EOMONTH($D$6,28),20,List1!$A:$A))))</f>
        <v/>
      </c>
      <c r="F15" s="4"/>
      <c r="I15" s="4"/>
      <c r="J15" s="1"/>
      <c r="K15" s="1"/>
    </row>
    <row r="16" spans="1:19" ht="15.75" x14ac:dyDescent="0.25">
      <c r="B16" s="10" t="s">
        <v>37</v>
      </c>
      <c r="C16" s="13">
        <f t="array" ref="C16">IF(ROW()=MAX(IF(D16:D22&lt;&gt;"",ROW(D16:D22),"")), MAX(0,$D$8-SUM(C$11:C15)), MIN(D16,MAX(0,$D$8-SUM(C$11:C15))))</f>
        <v>0</v>
      </c>
      <c r="D16" s="14" t="str">
        <f t="array" ref="D16">IF(ROW()=MAX(IF($E$12:$E$18&lt;&gt;"",ROW($E$12:$E$18),"")),
    MAX(0,$D$8-SUM($D$11:D15)),
    IF(E16&lt;&gt;"", ROUND(MIN($D$8-SUM($D$11:D15), $D$8/(COUNTIF($E$12:$E$18,"&lt;&gt;""")-COUNTBLANK($E$12:$E$18))), 2), ""))</f>
        <v/>
      </c>
      <c r="E16" s="15"/>
      <c r="F16" s="4"/>
      <c r="I16" s="4"/>
      <c r="J16" s="1"/>
    </row>
    <row r="17" spans="2:10" ht="15.75" x14ac:dyDescent="0.25">
      <c r="B17" s="10" t="s">
        <v>38</v>
      </c>
      <c r="C17" s="13">
        <f t="array" ref="C17">IF(ROW()=MAX(IF(D17:D23&lt;&gt;"",ROW(D17:D23),"")), MAX(0,$D$8-SUM(C$11:C16)), MIN(D17,MAX(0,$D$8-SUM(C$11:C16))))</f>
        <v>0</v>
      </c>
      <c r="D17" s="14" t="str">
        <f t="array" ref="D17">IF(ROW()=MAX(IF($E$12:$E$18&lt;&gt;"",ROW($E$12:$E$18),"")),
    MAX(0,$D$8-SUM($D$11:D16)),
    IF(E17&lt;&gt;"", ROUND(MIN($D$8-SUM($D$11:D16), $D$8/(COUNTIF($E$12:$E$18,"&lt;&gt;""")-COUNTBLANK($E$12:$E$18))), 2), ""))</f>
        <v/>
      </c>
      <c r="E17" s="15"/>
      <c r="F17" s="4"/>
      <c r="I17" s="4"/>
      <c r="J17" s="1"/>
    </row>
    <row r="18" spans="2:10" ht="15.75" x14ac:dyDescent="0.25">
      <c r="B18" s="10" t="s">
        <v>39</v>
      </c>
      <c r="C18" s="13">
        <f t="array" ref="C18">IF(ROW()=MAX(IF(D18:D24&lt;&gt;"",ROW(D18:D24),"")), MAX(0,$D$8-SUM(C$11:C17)), MIN(D18,MAX(0,$D$8-SUM(C$11:C17))))</f>
        <v>0</v>
      </c>
      <c r="D18" s="14" t="str">
        <f t="array" ref="D18">IF(ROW()=MAX(IF($E$12:$E$18&lt;&gt;"",ROW($E$12:$E$18),"")),
    MAX(0,$D$8-SUM($D$11:D17)),
    IF(E18&lt;&gt;"", ROUND(MIN($D$8-SUM($D$11:D17), $D$8/(COUNTIF($E$12:$E$18,"&lt;&gt;""")-COUNTBLANK($E$12:$E$18))), 2), ""))</f>
        <v/>
      </c>
      <c r="E18" s="15"/>
      <c r="F18" s="4"/>
      <c r="I18" s="4"/>
      <c r="J18" s="1"/>
    </row>
    <row r="19" spans="2:10" x14ac:dyDescent="0.25">
      <c r="D19" s="5"/>
      <c r="E19" s="1"/>
      <c r="J19" s="1"/>
    </row>
    <row r="20" spans="2:10" x14ac:dyDescent="0.25">
      <c r="J20" s="1"/>
    </row>
    <row r="21" spans="2:10" x14ac:dyDescent="0.25">
      <c r="C21" s="5"/>
      <c r="D21" s="5"/>
      <c r="J21" s="1"/>
    </row>
  </sheetData>
  <sheetProtection algorithmName="SHA-512" hashValue="+4LX0/sCdJ/FwIJMle5URLLQ/is9vD5sJKF/HxhYi/2e+OPEdkvsOkzdRtNN+5xtVKUd3WbYHw3To9u9oAm4wA==" saltValue="93Srbz+K0LsIXQF/Av2v9g==" spinCount="100000" sheet="1" objects="1" scenarios="1"/>
  <protectedRanges>
    <protectedRange algorithmName="SHA-512" hashValue="+RKt3Da1P1RGiUnkUPL6EAhO3aBAcEGlRZh3iAa6CWuImeXYWHitBBMO8nmkEIMMzOtyKKEFH8WuUBm9X6rXXw==" saltValue="G9kQ6gDFqHK9iA1y9jhcbA==" spinCount="100000" sqref="D6:D8" name="Oblast1"/>
  </protectedRanges>
  <mergeCells count="3">
    <mergeCell ref="B6:C6"/>
    <mergeCell ref="B7:C7"/>
    <mergeCell ref="B8:C8"/>
  </mergeCells>
  <conditionalFormatting sqref="B11">
    <cfRule type="expression" dxfId="34" priority="8">
      <formula>$E$11&lt;&gt;""</formula>
    </cfRule>
  </conditionalFormatting>
  <conditionalFormatting sqref="B12">
    <cfRule type="expression" dxfId="33" priority="12">
      <formula>$E$12&lt;&gt;""</formula>
    </cfRule>
  </conditionalFormatting>
  <conditionalFormatting sqref="B13">
    <cfRule type="expression" dxfId="32" priority="16">
      <formula>$E$13&lt;&gt;""</formula>
    </cfRule>
  </conditionalFormatting>
  <conditionalFormatting sqref="B14">
    <cfRule type="expression" dxfId="31" priority="20">
      <formula>$E$14&lt;&gt;""</formula>
    </cfRule>
  </conditionalFormatting>
  <conditionalFormatting sqref="B15">
    <cfRule type="expression" dxfId="30" priority="24">
      <formula>$E$15&lt;&gt;""</formula>
    </cfRule>
  </conditionalFormatting>
  <conditionalFormatting sqref="B16">
    <cfRule type="expression" dxfId="29" priority="28">
      <formula>$E$16&lt;&gt;""</formula>
    </cfRule>
  </conditionalFormatting>
  <conditionalFormatting sqref="B17">
    <cfRule type="expression" dxfId="28" priority="33">
      <formula>$E$17&lt;&gt;""</formula>
    </cfRule>
  </conditionalFormatting>
  <conditionalFormatting sqref="B18">
    <cfRule type="expression" dxfId="27" priority="37">
      <formula>$E$18&lt;&gt;""</formula>
    </cfRule>
  </conditionalFormatting>
  <conditionalFormatting sqref="C11">
    <cfRule type="expression" dxfId="26" priority="7">
      <formula>$E$11&lt;&gt;""</formula>
    </cfRule>
  </conditionalFormatting>
  <conditionalFormatting sqref="C12">
    <cfRule type="expression" dxfId="25" priority="11">
      <formula>$E$12&lt;&gt;""</formula>
    </cfRule>
  </conditionalFormatting>
  <conditionalFormatting sqref="C13">
    <cfRule type="expression" dxfId="24" priority="15">
      <formula>$E$13&lt;&gt;""</formula>
    </cfRule>
  </conditionalFormatting>
  <conditionalFormatting sqref="C14">
    <cfRule type="expression" dxfId="23" priority="19">
      <formula>$E$14&lt;&gt;""</formula>
    </cfRule>
  </conditionalFormatting>
  <conditionalFormatting sqref="C15">
    <cfRule type="expression" dxfId="22" priority="23">
      <formula>$E$15&lt;&gt;""</formula>
    </cfRule>
  </conditionalFormatting>
  <conditionalFormatting sqref="C16">
    <cfRule type="expression" dxfId="21" priority="27">
      <formula>$E$16</formula>
    </cfRule>
  </conditionalFormatting>
  <conditionalFormatting sqref="C17">
    <cfRule type="expression" dxfId="20" priority="32">
      <formula>$E$17&lt;&gt;""</formula>
    </cfRule>
  </conditionalFormatting>
  <conditionalFormatting sqref="C18">
    <cfRule type="expression" dxfId="19" priority="36">
      <formula>$E$18&lt;&gt;""</formula>
    </cfRule>
  </conditionalFormatting>
  <conditionalFormatting sqref="D6:D7">
    <cfRule type="expression" dxfId="18" priority="3">
      <formula>OR(D6&lt;DATE(2025,8,1),D6&gt;DATE(2027,12,31))</formula>
    </cfRule>
  </conditionalFormatting>
  <conditionalFormatting sqref="D7">
    <cfRule type="expression" dxfId="17" priority="1">
      <formula>IF(DATEDIF($D$6, $D$7, "m") &lt; 12,TRUE,FALSE)</formula>
    </cfRule>
  </conditionalFormatting>
  <conditionalFormatting sqref="D8">
    <cfRule type="expression" dxfId="16" priority="2">
      <formula>D8&lt;100000</formula>
    </cfRule>
  </conditionalFormatting>
  <conditionalFormatting sqref="D11">
    <cfRule type="expression" dxfId="15" priority="6">
      <formula>$E$11&lt;&gt;""</formula>
    </cfRule>
  </conditionalFormatting>
  <conditionalFormatting sqref="D12">
    <cfRule type="expression" dxfId="14" priority="10">
      <formula>$E$12&lt;&gt;""</formula>
    </cfRule>
  </conditionalFormatting>
  <conditionalFormatting sqref="D13">
    <cfRule type="expression" dxfId="13" priority="14">
      <formula>$E$13&lt;&gt;""</formula>
    </cfRule>
  </conditionalFormatting>
  <conditionalFormatting sqref="D14">
    <cfRule type="expression" dxfId="12" priority="18">
      <formula>$E$14&lt;&gt;""</formula>
    </cfRule>
  </conditionalFormatting>
  <conditionalFormatting sqref="D15">
    <cfRule type="expression" dxfId="11" priority="22">
      <formula>$E$15&lt;&gt;""</formula>
    </cfRule>
  </conditionalFormatting>
  <conditionalFormatting sqref="D16">
    <cfRule type="expression" dxfId="10" priority="26">
      <formula>$E$16&lt;&gt;""</formula>
    </cfRule>
  </conditionalFormatting>
  <conditionalFormatting sqref="D17">
    <cfRule type="expression" dxfId="9" priority="31">
      <formula>$E$17&lt;&gt;""</formula>
    </cfRule>
  </conditionalFormatting>
  <conditionalFormatting sqref="D18">
    <cfRule type="expression" dxfId="8" priority="35">
      <formula>$E$18&lt;&gt;""</formula>
    </cfRule>
  </conditionalFormatting>
  <conditionalFormatting sqref="E11">
    <cfRule type="expression" dxfId="7" priority="5">
      <formula>$E$11&lt;&gt;""</formula>
    </cfRule>
  </conditionalFormatting>
  <conditionalFormatting sqref="E12">
    <cfRule type="expression" dxfId="6" priority="9">
      <formula>$E$12&lt;&gt;""</formula>
    </cfRule>
  </conditionalFormatting>
  <conditionalFormatting sqref="E13">
    <cfRule type="expression" dxfId="5" priority="13">
      <formula>$E$13&lt;&gt;""</formula>
    </cfRule>
  </conditionalFormatting>
  <conditionalFormatting sqref="E14">
    <cfRule type="expression" dxfId="4" priority="17">
      <formula>$E$14&lt;&gt;""</formula>
    </cfRule>
  </conditionalFormatting>
  <conditionalFormatting sqref="E15">
    <cfRule type="expression" dxfId="3" priority="21">
      <formula>$E$15&lt;&gt;""</formula>
    </cfRule>
  </conditionalFormatting>
  <conditionalFormatting sqref="E16">
    <cfRule type="expression" dxfId="2" priority="25">
      <formula>$E$16&lt;&gt;""</formula>
    </cfRule>
  </conditionalFormatting>
  <conditionalFormatting sqref="E17">
    <cfRule type="expression" dxfId="1" priority="29">
      <formula>$E$17&lt;&gt;""</formula>
    </cfRule>
  </conditionalFormatting>
  <conditionalFormatting sqref="E18">
    <cfRule type="expression" dxfId="0" priority="34">
      <formula>$E$18&lt;&gt;""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F7E20-3073-4C40-BED7-E76AB77DBADF}">
  <sheetPr codeName="List3"/>
  <dimension ref="A1:B78"/>
  <sheetViews>
    <sheetView workbookViewId="0">
      <selection activeCell="A4" sqref="A4"/>
    </sheetView>
  </sheetViews>
  <sheetFormatPr defaultRowHeight="15" x14ac:dyDescent="0.25"/>
  <cols>
    <col min="1" max="1" width="11.7109375" customWidth="1"/>
    <col min="2" max="2" width="55.28515625" customWidth="1"/>
  </cols>
  <sheetData>
    <row r="1" spans="1:2" x14ac:dyDescent="0.25">
      <c r="A1" s="1">
        <v>45292</v>
      </c>
      <c r="B1" s="3" t="s">
        <v>22</v>
      </c>
    </row>
    <row r="2" spans="1:2" x14ac:dyDescent="0.25">
      <c r="A2" s="1">
        <v>45380</v>
      </c>
      <c r="B2" t="s">
        <v>20</v>
      </c>
    </row>
    <row r="3" spans="1:2" x14ac:dyDescent="0.25">
      <c r="A3" s="1">
        <v>45383</v>
      </c>
      <c r="B3" t="s">
        <v>21</v>
      </c>
    </row>
    <row r="4" spans="1:2" x14ac:dyDescent="0.25">
      <c r="A4" s="1">
        <v>45413</v>
      </c>
      <c r="B4" t="s">
        <v>23</v>
      </c>
    </row>
    <row r="5" spans="1:2" x14ac:dyDescent="0.25">
      <c r="A5" s="1">
        <v>45420</v>
      </c>
      <c r="B5" t="s">
        <v>24</v>
      </c>
    </row>
    <row r="6" spans="1:2" x14ac:dyDescent="0.25">
      <c r="A6" s="1">
        <v>45478</v>
      </c>
      <c r="B6" t="s">
        <v>25</v>
      </c>
    </row>
    <row r="7" spans="1:2" x14ac:dyDescent="0.25">
      <c r="A7" s="1">
        <v>45479</v>
      </c>
      <c r="B7" t="s">
        <v>26</v>
      </c>
    </row>
    <row r="8" spans="1:2" x14ac:dyDescent="0.25">
      <c r="A8" s="1">
        <v>45563</v>
      </c>
      <c r="B8" t="s">
        <v>27</v>
      </c>
    </row>
    <row r="9" spans="1:2" x14ac:dyDescent="0.25">
      <c r="A9" s="1">
        <v>45593</v>
      </c>
      <c r="B9" t="s">
        <v>28</v>
      </c>
    </row>
    <row r="10" spans="1:2" x14ac:dyDescent="0.25">
      <c r="A10" s="1">
        <v>45613</v>
      </c>
      <c r="B10" t="s">
        <v>29</v>
      </c>
    </row>
    <row r="11" spans="1:2" x14ac:dyDescent="0.25">
      <c r="A11" s="1">
        <v>45650</v>
      </c>
      <c r="B11" t="s">
        <v>30</v>
      </c>
    </row>
    <row r="12" spans="1:2" x14ac:dyDescent="0.25">
      <c r="A12" s="1">
        <v>45651</v>
      </c>
      <c r="B12" t="s">
        <v>31</v>
      </c>
    </row>
    <row r="13" spans="1:2" x14ac:dyDescent="0.25">
      <c r="A13" s="1">
        <v>45652</v>
      </c>
      <c r="B13" t="s">
        <v>32</v>
      </c>
    </row>
    <row r="14" spans="1:2" x14ac:dyDescent="0.25">
      <c r="A14" s="1">
        <v>45658</v>
      </c>
      <c r="B14" t="s">
        <v>42</v>
      </c>
    </row>
    <row r="15" spans="1:2" x14ac:dyDescent="0.25">
      <c r="A15" s="1">
        <v>45765</v>
      </c>
      <c r="B15" t="s">
        <v>11</v>
      </c>
    </row>
    <row r="16" spans="1:2" x14ac:dyDescent="0.25">
      <c r="A16" s="1">
        <v>45768</v>
      </c>
      <c r="B16" t="s">
        <v>12</v>
      </c>
    </row>
    <row r="17" spans="1:2" x14ac:dyDescent="0.25">
      <c r="A17" s="1">
        <v>45778</v>
      </c>
      <c r="B17" t="s">
        <v>13</v>
      </c>
    </row>
    <row r="18" spans="1:2" x14ac:dyDescent="0.25">
      <c r="A18" s="1">
        <v>45785</v>
      </c>
      <c r="B18" t="s">
        <v>14</v>
      </c>
    </row>
    <row r="19" spans="1:2" x14ac:dyDescent="0.25">
      <c r="A19" s="1">
        <v>45843</v>
      </c>
      <c r="B19" t="s">
        <v>40</v>
      </c>
    </row>
    <row r="20" spans="1:2" x14ac:dyDescent="0.25">
      <c r="A20" s="1">
        <v>45844</v>
      </c>
      <c r="B20" t="s">
        <v>41</v>
      </c>
    </row>
    <row r="21" spans="1:2" x14ac:dyDescent="0.25">
      <c r="A21" s="1">
        <v>45928</v>
      </c>
      <c r="B21" t="s">
        <v>15</v>
      </c>
    </row>
    <row r="22" spans="1:2" x14ac:dyDescent="0.25">
      <c r="A22" s="1">
        <v>45958</v>
      </c>
      <c r="B22" t="s">
        <v>43</v>
      </c>
    </row>
    <row r="23" spans="1:2" x14ac:dyDescent="0.25">
      <c r="A23" s="1">
        <v>45978</v>
      </c>
      <c r="B23" t="s">
        <v>16</v>
      </c>
    </row>
    <row r="24" spans="1:2" x14ac:dyDescent="0.25">
      <c r="A24" s="1">
        <v>46015</v>
      </c>
      <c r="B24" t="s">
        <v>17</v>
      </c>
    </row>
    <row r="25" spans="1:2" x14ac:dyDescent="0.25">
      <c r="A25" s="1">
        <v>46016</v>
      </c>
      <c r="B25" t="s">
        <v>18</v>
      </c>
    </row>
    <row r="26" spans="1:2" x14ac:dyDescent="0.25">
      <c r="A26" s="1">
        <v>46017</v>
      </c>
      <c r="B26" t="s">
        <v>19</v>
      </c>
    </row>
    <row r="27" spans="1:2" x14ac:dyDescent="0.25">
      <c r="A27" s="1">
        <v>46023</v>
      </c>
      <c r="B27" t="s">
        <v>42</v>
      </c>
    </row>
    <row r="28" spans="1:2" x14ac:dyDescent="0.25">
      <c r="A28" s="1">
        <v>46115</v>
      </c>
      <c r="B28" t="s">
        <v>11</v>
      </c>
    </row>
    <row r="29" spans="1:2" x14ac:dyDescent="0.25">
      <c r="A29" s="1">
        <v>46118</v>
      </c>
      <c r="B29" t="s">
        <v>12</v>
      </c>
    </row>
    <row r="30" spans="1:2" x14ac:dyDescent="0.25">
      <c r="A30" s="1">
        <v>46143</v>
      </c>
      <c r="B30" t="s">
        <v>13</v>
      </c>
    </row>
    <row r="31" spans="1:2" x14ac:dyDescent="0.25">
      <c r="A31" s="1">
        <v>46150</v>
      </c>
      <c r="B31" t="s">
        <v>14</v>
      </c>
    </row>
    <row r="32" spans="1:2" x14ac:dyDescent="0.25">
      <c r="A32" s="1">
        <v>46208</v>
      </c>
      <c r="B32" t="s">
        <v>40</v>
      </c>
    </row>
    <row r="33" spans="1:2" x14ac:dyDescent="0.25">
      <c r="A33" s="1">
        <v>46209</v>
      </c>
      <c r="B33" t="s">
        <v>41</v>
      </c>
    </row>
    <row r="34" spans="1:2" x14ac:dyDescent="0.25">
      <c r="A34" s="1">
        <v>46293</v>
      </c>
      <c r="B34" t="s">
        <v>15</v>
      </c>
    </row>
    <row r="35" spans="1:2" x14ac:dyDescent="0.25">
      <c r="A35" s="1">
        <v>46323</v>
      </c>
      <c r="B35" t="s">
        <v>43</v>
      </c>
    </row>
    <row r="36" spans="1:2" x14ac:dyDescent="0.25">
      <c r="A36" s="1">
        <v>46343</v>
      </c>
      <c r="B36" t="s">
        <v>16</v>
      </c>
    </row>
    <row r="37" spans="1:2" x14ac:dyDescent="0.25">
      <c r="A37" s="1">
        <v>46380</v>
      </c>
      <c r="B37" t="s">
        <v>17</v>
      </c>
    </row>
    <row r="38" spans="1:2" x14ac:dyDescent="0.25">
      <c r="A38" s="1">
        <v>46381</v>
      </c>
      <c r="B38" t="s">
        <v>18</v>
      </c>
    </row>
    <row r="39" spans="1:2" x14ac:dyDescent="0.25">
      <c r="A39" s="1">
        <v>46382</v>
      </c>
      <c r="B39" t="s">
        <v>19</v>
      </c>
    </row>
    <row r="40" spans="1:2" x14ac:dyDescent="0.25">
      <c r="A40" s="1">
        <v>46388</v>
      </c>
      <c r="B40" t="s">
        <v>42</v>
      </c>
    </row>
    <row r="41" spans="1:2" x14ac:dyDescent="0.25">
      <c r="A41" s="1">
        <v>46472</v>
      </c>
      <c r="B41" t="s">
        <v>11</v>
      </c>
    </row>
    <row r="42" spans="1:2" x14ac:dyDescent="0.25">
      <c r="A42" s="1">
        <v>46475</v>
      </c>
      <c r="B42" t="s">
        <v>12</v>
      </c>
    </row>
    <row r="43" spans="1:2" x14ac:dyDescent="0.25">
      <c r="A43" s="1">
        <v>46508</v>
      </c>
      <c r="B43" t="s">
        <v>13</v>
      </c>
    </row>
    <row r="44" spans="1:2" x14ac:dyDescent="0.25">
      <c r="A44" s="1">
        <v>46515</v>
      </c>
      <c r="B44" t="s">
        <v>14</v>
      </c>
    </row>
    <row r="45" spans="1:2" x14ac:dyDescent="0.25">
      <c r="A45" s="1">
        <v>46573</v>
      </c>
      <c r="B45" t="s">
        <v>40</v>
      </c>
    </row>
    <row r="46" spans="1:2" x14ac:dyDescent="0.25">
      <c r="A46" s="1">
        <v>46574</v>
      </c>
      <c r="B46" t="s">
        <v>41</v>
      </c>
    </row>
    <row r="47" spans="1:2" x14ac:dyDescent="0.25">
      <c r="A47" s="1">
        <v>46658</v>
      </c>
      <c r="B47" t="s">
        <v>15</v>
      </c>
    </row>
    <row r="48" spans="1:2" x14ac:dyDescent="0.25">
      <c r="A48" s="1">
        <v>46688</v>
      </c>
      <c r="B48" t="s">
        <v>43</v>
      </c>
    </row>
    <row r="49" spans="1:2" x14ac:dyDescent="0.25">
      <c r="A49" s="1">
        <v>46708</v>
      </c>
      <c r="B49" t="s">
        <v>16</v>
      </c>
    </row>
    <row r="50" spans="1:2" x14ac:dyDescent="0.25">
      <c r="A50" s="1">
        <v>46745</v>
      </c>
      <c r="B50" t="s">
        <v>17</v>
      </c>
    </row>
    <row r="51" spans="1:2" x14ac:dyDescent="0.25">
      <c r="A51" s="1">
        <v>46746</v>
      </c>
      <c r="B51" t="s">
        <v>18</v>
      </c>
    </row>
    <row r="52" spans="1:2" x14ac:dyDescent="0.25">
      <c r="A52" s="1">
        <v>46747</v>
      </c>
      <c r="B52" t="s">
        <v>19</v>
      </c>
    </row>
    <row r="53" spans="1:2" x14ac:dyDescent="0.25">
      <c r="A53" s="1">
        <v>46753</v>
      </c>
      <c r="B53" t="s">
        <v>36</v>
      </c>
    </row>
    <row r="54" spans="1:2" x14ac:dyDescent="0.25">
      <c r="A54" s="1">
        <v>46857</v>
      </c>
      <c r="B54" t="s">
        <v>11</v>
      </c>
    </row>
    <row r="55" spans="1:2" x14ac:dyDescent="0.25">
      <c r="A55" s="1">
        <v>46860</v>
      </c>
      <c r="B55" t="s">
        <v>12</v>
      </c>
    </row>
    <row r="56" spans="1:2" x14ac:dyDescent="0.25">
      <c r="A56" s="1">
        <v>46874</v>
      </c>
      <c r="B56" t="s">
        <v>13</v>
      </c>
    </row>
    <row r="57" spans="1:2" x14ac:dyDescent="0.25">
      <c r="A57" s="1">
        <v>46881</v>
      </c>
      <c r="B57" t="s">
        <v>14</v>
      </c>
    </row>
    <row r="58" spans="1:2" x14ac:dyDescent="0.25">
      <c r="A58" s="1">
        <v>46939</v>
      </c>
      <c r="B58" t="s">
        <v>33</v>
      </c>
    </row>
    <row r="59" spans="1:2" x14ac:dyDescent="0.25">
      <c r="A59" s="1">
        <v>46940</v>
      </c>
      <c r="B59" t="s">
        <v>34</v>
      </c>
    </row>
    <row r="60" spans="1:2" x14ac:dyDescent="0.25">
      <c r="A60" s="1">
        <v>47024</v>
      </c>
      <c r="B60" t="s">
        <v>15</v>
      </c>
    </row>
    <row r="61" spans="1:2" x14ac:dyDescent="0.25">
      <c r="A61" s="1">
        <v>47054</v>
      </c>
      <c r="B61" t="s">
        <v>35</v>
      </c>
    </row>
    <row r="62" spans="1:2" x14ac:dyDescent="0.25">
      <c r="A62" s="1">
        <v>47074</v>
      </c>
      <c r="B62" t="s">
        <v>16</v>
      </c>
    </row>
    <row r="63" spans="1:2" x14ac:dyDescent="0.25">
      <c r="A63" s="1">
        <v>47111</v>
      </c>
      <c r="B63" t="s">
        <v>17</v>
      </c>
    </row>
    <row r="64" spans="1:2" x14ac:dyDescent="0.25">
      <c r="A64" s="1">
        <v>47112</v>
      </c>
      <c r="B64" t="s">
        <v>18</v>
      </c>
    </row>
    <row r="65" spans="1:2" x14ac:dyDescent="0.25">
      <c r="A65" s="1">
        <v>47113</v>
      </c>
      <c r="B65" t="s">
        <v>19</v>
      </c>
    </row>
    <row r="66" spans="1:2" x14ac:dyDescent="0.25">
      <c r="A66" s="1">
        <v>47119</v>
      </c>
      <c r="B66" t="s">
        <v>42</v>
      </c>
    </row>
    <row r="67" spans="1:2" x14ac:dyDescent="0.25">
      <c r="A67" s="1">
        <v>47207</v>
      </c>
      <c r="B67" t="s">
        <v>11</v>
      </c>
    </row>
    <row r="68" spans="1:2" x14ac:dyDescent="0.25">
      <c r="A68" s="1">
        <v>47210</v>
      </c>
      <c r="B68" t="s">
        <v>12</v>
      </c>
    </row>
    <row r="69" spans="1:2" x14ac:dyDescent="0.25">
      <c r="A69" s="1">
        <v>47239</v>
      </c>
      <c r="B69" t="s">
        <v>13</v>
      </c>
    </row>
    <row r="70" spans="1:2" x14ac:dyDescent="0.25">
      <c r="A70" s="1">
        <v>47246</v>
      </c>
      <c r="B70" t="s">
        <v>14</v>
      </c>
    </row>
    <row r="71" spans="1:2" x14ac:dyDescent="0.25">
      <c r="A71" s="1">
        <v>47304</v>
      </c>
      <c r="B71" t="s">
        <v>40</v>
      </c>
    </row>
    <row r="72" spans="1:2" x14ac:dyDescent="0.25">
      <c r="A72" s="1">
        <v>47305</v>
      </c>
      <c r="B72" t="s">
        <v>41</v>
      </c>
    </row>
    <row r="73" spans="1:2" x14ac:dyDescent="0.25">
      <c r="A73" s="1">
        <v>47389</v>
      </c>
      <c r="B73" t="s">
        <v>15</v>
      </c>
    </row>
    <row r="74" spans="1:2" x14ac:dyDescent="0.25">
      <c r="A74" s="1">
        <v>47419</v>
      </c>
      <c r="B74" t="s">
        <v>43</v>
      </c>
    </row>
    <row r="75" spans="1:2" x14ac:dyDescent="0.25">
      <c r="A75" s="1">
        <v>47439</v>
      </c>
      <c r="B75" t="s">
        <v>16</v>
      </c>
    </row>
    <row r="76" spans="1:2" x14ac:dyDescent="0.25">
      <c r="A76" s="1">
        <v>47476</v>
      </c>
      <c r="B76" t="s">
        <v>17</v>
      </c>
    </row>
    <row r="77" spans="1:2" x14ac:dyDescent="0.25">
      <c r="A77" s="1">
        <v>47477</v>
      </c>
      <c r="B77" t="s">
        <v>18</v>
      </c>
    </row>
    <row r="78" spans="1:2" x14ac:dyDescent="0.25">
      <c r="A78" s="1">
        <v>47478</v>
      </c>
      <c r="B78" t="s">
        <v>19</v>
      </c>
    </row>
  </sheetData>
  <sheetProtection algorithmName="SHA-512" hashValue="AtViNkSIR+iEBVmzfYLvUWrJGYCaGoE03fisY++GN7ubq7re1XLexd98Pfi+Og1Pw5MYOFICHXdgCm0C4NkCaw==" saltValue="5d/AYZ9G7mdarbMa4+/liw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V40</vt:lpstr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Pavlová Naďa</dc:creator>
  <cp:lastModifiedBy>Lafek Lukáš</cp:lastModifiedBy>
  <dcterms:created xsi:type="dcterms:W3CDTF">2024-03-04T16:38:18Z</dcterms:created>
  <dcterms:modified xsi:type="dcterms:W3CDTF">2025-04-25T06:02:40Z</dcterms:modified>
</cp:coreProperties>
</file>