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kenj\Documents\OP JAK\Kalkulačka Návraty\"/>
    </mc:Choice>
  </mc:AlternateContent>
  <xr:revisionPtr revIDLastSave="0" documentId="13_ncr:1_{E9BFABBE-84CB-40DD-9905-C7F3DDEDB3B7}" xr6:coauthVersionLast="47" xr6:coauthVersionMax="47" xr10:uidLastSave="{00000000-0000-0000-0000-000000000000}"/>
  <workbookProtection workbookAlgorithmName="SHA-512" workbookHashValue="BQ4BsAQQ9ZUbfmm52GA3ImejBokyRe1vIJ81u1Wh5ZFvlF0W7Jk5Dyfy64gjD9mviiq8ZNyp5sKrbYAgJQNHww==" workbookSaltValue="xkPKAP/Qlz0Hah4ic834PQ==" workbookSpinCount="100000" lockStructure="1"/>
  <bookViews>
    <workbookView xWindow="-110" yWindow="-110" windowWidth="19420" windowHeight="10300" activeTab="1" xr2:uid="{2CB1BEFE-B22E-41F6-A2AE-7D216ECC9637}"/>
  </bookViews>
  <sheets>
    <sheet name="Instrukce" sheetId="1" r:id="rId1"/>
    <sheet name="Kalkulačka Aktivita 3_žádost" sheetId="5" r:id="rId2"/>
    <sheet name="Pomocná tabulka_návrat. granty" sheetId="2" r:id="rId3"/>
    <sheet name="Podpůrná data" sheetId="4" state="hidden" r:id="rId4"/>
  </sheets>
  <definedNames>
    <definedName name="_xlnm._FilterDatabase" localSheetId="3" hidden="1">'Podpůrná data'!$A$240:$B$366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2" l="1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12" i="2"/>
  <c r="J25" i="2"/>
  <c r="K25" i="2" s="1"/>
  <c r="AS25" i="2" s="1"/>
  <c r="J26" i="2"/>
  <c r="K26" i="2" s="1"/>
  <c r="AS26" i="2" s="1"/>
  <c r="J27" i="2"/>
  <c r="AQ27" i="2" s="1"/>
  <c r="J42" i="2"/>
  <c r="AQ42" i="2" s="1"/>
  <c r="J43" i="2"/>
  <c r="AQ43" i="2" s="1"/>
  <c r="J49" i="2"/>
  <c r="K49" i="2" s="1"/>
  <c r="AS49" i="2" s="1"/>
  <c r="J65" i="2"/>
  <c r="K65" i="2" s="1"/>
  <c r="AS65" i="2" s="1"/>
  <c r="J68" i="2"/>
  <c r="AP25" i="2"/>
  <c r="AP26" i="2"/>
  <c r="AP27" i="2"/>
  <c r="AP30" i="2"/>
  <c r="AP42" i="2"/>
  <c r="AP43" i="2"/>
  <c r="AP49" i="2"/>
  <c r="AP65" i="2"/>
  <c r="AP68" i="2"/>
  <c r="AQ65" i="2"/>
  <c r="AN14" i="2"/>
  <c r="AN15" i="2"/>
  <c r="AN16" i="2"/>
  <c r="AN17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13" i="2"/>
  <c r="AI14" i="2"/>
  <c r="AI16" i="2"/>
  <c r="AI17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C14" i="2"/>
  <c r="AC15" i="2"/>
  <c r="AC16" i="2"/>
  <c r="AC17" i="2"/>
  <c r="AC20" i="2"/>
  <c r="AC21" i="2"/>
  <c r="AC22" i="2"/>
  <c r="AC23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Q14" i="2"/>
  <c r="Q15" i="2"/>
  <c r="Q16" i="2"/>
  <c r="Q17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13" i="2"/>
  <c r="I17" i="2"/>
  <c r="J17" i="2" s="1"/>
  <c r="AQ17" i="2" s="1"/>
  <c r="I23" i="2"/>
  <c r="J23" i="2" s="1"/>
  <c r="AQ23" i="2" s="1"/>
  <c r="I24" i="2"/>
  <c r="J24" i="2" s="1"/>
  <c r="I25" i="2"/>
  <c r="I26" i="2"/>
  <c r="I27" i="2"/>
  <c r="I28" i="2"/>
  <c r="J28" i="2" s="1"/>
  <c r="AQ28" i="2" s="1"/>
  <c r="I29" i="2"/>
  <c r="AP29" i="2" s="1"/>
  <c r="I30" i="2"/>
  <c r="J30" i="2" s="1"/>
  <c r="AQ30" i="2" s="1"/>
  <c r="I31" i="2"/>
  <c r="AP31" i="2" s="1"/>
  <c r="I32" i="2"/>
  <c r="AP32" i="2" s="1"/>
  <c r="I33" i="2"/>
  <c r="AP33" i="2" s="1"/>
  <c r="I34" i="2"/>
  <c r="J34" i="2" s="1"/>
  <c r="K34" i="2" s="1"/>
  <c r="I35" i="2"/>
  <c r="AP35" i="2" s="1"/>
  <c r="I36" i="2"/>
  <c r="AP36" i="2" s="1"/>
  <c r="I37" i="2"/>
  <c r="J37" i="2" s="1"/>
  <c r="AQ37" i="2" s="1"/>
  <c r="I38" i="2"/>
  <c r="AP38" i="2" s="1"/>
  <c r="I39" i="2"/>
  <c r="AP39" i="2" s="1"/>
  <c r="I40" i="2"/>
  <c r="J40" i="2" s="1"/>
  <c r="I41" i="2"/>
  <c r="J41" i="2" s="1"/>
  <c r="AQ41" i="2" s="1"/>
  <c r="I42" i="2"/>
  <c r="I43" i="2"/>
  <c r="I44" i="2"/>
  <c r="AP44" i="2" s="1"/>
  <c r="I45" i="2"/>
  <c r="AP45" i="2" s="1"/>
  <c r="I46" i="2"/>
  <c r="J46" i="2" s="1"/>
  <c r="AQ46" i="2" s="1"/>
  <c r="I47" i="2"/>
  <c r="AP47" i="2" s="1"/>
  <c r="I48" i="2"/>
  <c r="AP48" i="2" s="1"/>
  <c r="I49" i="2"/>
  <c r="I50" i="2"/>
  <c r="AP50" i="2" s="1"/>
  <c r="I51" i="2"/>
  <c r="J51" i="2" s="1"/>
  <c r="AQ51" i="2" s="1"/>
  <c r="I52" i="2"/>
  <c r="J52" i="2" s="1"/>
  <c r="AQ52" i="2" s="1"/>
  <c r="I53" i="2"/>
  <c r="AP53" i="2" s="1"/>
  <c r="I54" i="2"/>
  <c r="AP54" i="2" s="1"/>
  <c r="I55" i="2"/>
  <c r="J55" i="2" s="1"/>
  <c r="AQ55" i="2" s="1"/>
  <c r="I56" i="2"/>
  <c r="J56" i="2" s="1"/>
  <c r="I57" i="2"/>
  <c r="AP57" i="2" s="1"/>
  <c r="I58" i="2"/>
  <c r="J58" i="2" s="1"/>
  <c r="AQ58" i="2" s="1"/>
  <c r="I59" i="2"/>
  <c r="AP59" i="2" s="1"/>
  <c r="I60" i="2"/>
  <c r="AP60" i="2" s="1"/>
  <c r="I61" i="2"/>
  <c r="AP61" i="2" s="1"/>
  <c r="I62" i="2"/>
  <c r="J62" i="2" s="1"/>
  <c r="I63" i="2"/>
  <c r="J63" i="2" s="1"/>
  <c r="AQ63" i="2" s="1"/>
  <c r="I64" i="2"/>
  <c r="AP64" i="2" s="1"/>
  <c r="I65" i="2"/>
  <c r="I66" i="2"/>
  <c r="AP66" i="2" s="1"/>
  <c r="I67" i="2"/>
  <c r="J67" i="2" s="1"/>
  <c r="AQ67" i="2" s="1"/>
  <c r="I68" i="2"/>
  <c r="I69" i="2"/>
  <c r="J69" i="2" s="1"/>
  <c r="AQ69" i="2" s="1"/>
  <c r="I70" i="2"/>
  <c r="AP70" i="2" s="1"/>
  <c r="AM73" i="2"/>
  <c r="AM14" i="2"/>
  <c r="AM15" i="2"/>
  <c r="AM16" i="2"/>
  <c r="AM17" i="2"/>
  <c r="AM18" i="2"/>
  <c r="AN18" i="2" s="1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N71" i="2" s="1"/>
  <c r="AH14" i="2"/>
  <c r="AH15" i="2"/>
  <c r="AI15" i="2" s="1"/>
  <c r="AH16" i="2"/>
  <c r="AH17" i="2"/>
  <c r="AH18" i="2"/>
  <c r="AI18" i="2" s="1"/>
  <c r="AH19" i="2"/>
  <c r="AI19" i="2" s="1"/>
  <c r="AH20" i="2"/>
  <c r="AI20" i="2" s="1"/>
  <c r="AH21" i="2"/>
  <c r="AI21" i="2" s="1"/>
  <c r="AH22" i="2"/>
  <c r="AI22" i="2" s="1"/>
  <c r="AH23" i="2"/>
  <c r="AI23" i="2" s="1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3" i="2" s="1"/>
  <c r="AB14" i="2"/>
  <c r="AB15" i="2"/>
  <c r="AB16" i="2"/>
  <c r="AB17" i="2"/>
  <c r="AB18" i="2"/>
  <c r="AC18" i="2" s="1"/>
  <c r="AB19" i="2"/>
  <c r="AC19" i="2" s="1"/>
  <c r="AB20" i="2"/>
  <c r="AB21" i="2"/>
  <c r="AB22" i="2"/>
  <c r="AB23" i="2"/>
  <c r="AB24" i="2"/>
  <c r="AC24" i="2" s="1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C71" i="2" s="1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P14" i="2"/>
  <c r="P15" i="2"/>
  <c r="P16" i="2"/>
  <c r="P17" i="2"/>
  <c r="P18" i="2"/>
  <c r="Q18" i="2" s="1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Q71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G14" i="2"/>
  <c r="I14" i="2" s="1"/>
  <c r="AP14" i="2" s="1"/>
  <c r="G15" i="2"/>
  <c r="I15" i="2" s="1"/>
  <c r="G16" i="2"/>
  <c r="I16" i="2" s="1"/>
  <c r="G17" i="2"/>
  <c r="G18" i="2"/>
  <c r="G19" i="2"/>
  <c r="I19" i="2" s="1"/>
  <c r="G20" i="2"/>
  <c r="I20" i="2" s="1"/>
  <c r="G21" i="2"/>
  <c r="I21" i="2" s="1"/>
  <c r="G22" i="2"/>
  <c r="I22" i="2" s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AM13" i="2"/>
  <c r="AM12" i="2"/>
  <c r="AN12" i="2" s="1"/>
  <c r="AB13" i="2"/>
  <c r="AB12" i="2"/>
  <c r="AC12" i="2" s="1"/>
  <c r="V13" i="2"/>
  <c r="V12" i="2"/>
  <c r="O13" i="2"/>
  <c r="O12" i="2"/>
  <c r="G13" i="2"/>
  <c r="I13" i="2" s="1"/>
  <c r="J13" i="2" s="1"/>
  <c r="G12" i="2"/>
  <c r="D7" i="5"/>
  <c r="D6" i="5"/>
  <c r="AI71" i="2" l="1"/>
  <c r="I71" i="2"/>
  <c r="AP71" i="2" s="1"/>
  <c r="J14" i="2"/>
  <c r="K24" i="2"/>
  <c r="AQ24" i="2"/>
  <c r="AP13" i="2"/>
  <c r="AP56" i="2"/>
  <c r="J32" i="2"/>
  <c r="AP63" i="2"/>
  <c r="AP24" i="2"/>
  <c r="J61" i="2"/>
  <c r="AQ61" i="2" s="1"/>
  <c r="AP23" i="2"/>
  <c r="J60" i="2"/>
  <c r="AQ60" i="2" s="1"/>
  <c r="J38" i="2"/>
  <c r="K38" i="2" s="1"/>
  <c r="AS38" i="2" s="1"/>
  <c r="J48" i="2"/>
  <c r="J31" i="2"/>
  <c r="AQ31" i="2" s="1"/>
  <c r="J64" i="2"/>
  <c r="J47" i="2"/>
  <c r="AQ47" i="2" s="1"/>
  <c r="AQ25" i="2"/>
  <c r="AP40" i="2"/>
  <c r="J71" i="2"/>
  <c r="J57" i="2"/>
  <c r="AQ57" i="2" s="1"/>
  <c r="J36" i="2"/>
  <c r="AQ36" i="2" s="1"/>
  <c r="AR26" i="2"/>
  <c r="AP55" i="2"/>
  <c r="AP46" i="2"/>
  <c r="J70" i="2"/>
  <c r="J54" i="2"/>
  <c r="J33" i="2"/>
  <c r="K33" i="2" s="1"/>
  <c r="AS33" i="2" s="1"/>
  <c r="AR25" i="2"/>
  <c r="AP69" i="2"/>
  <c r="AP67" i="2"/>
  <c r="J66" i="2"/>
  <c r="AQ66" i="2" s="1"/>
  <c r="AR65" i="2"/>
  <c r="K63" i="2"/>
  <c r="AQ62" i="2"/>
  <c r="K62" i="2"/>
  <c r="AP62" i="2"/>
  <c r="J59" i="2"/>
  <c r="AP58" i="2"/>
  <c r="AQ56" i="2"/>
  <c r="K56" i="2"/>
  <c r="J53" i="2"/>
  <c r="AQ53" i="2" s="1"/>
  <c r="AP52" i="2"/>
  <c r="AP51" i="2"/>
  <c r="J50" i="2"/>
  <c r="K50" i="2" s="1"/>
  <c r="AQ49" i="2"/>
  <c r="AR49" i="2"/>
  <c r="J45" i="2"/>
  <c r="AQ45" i="2" s="1"/>
  <c r="J44" i="2"/>
  <c r="AQ44" i="2" s="1"/>
  <c r="K40" i="2"/>
  <c r="AQ40" i="2"/>
  <c r="J39" i="2"/>
  <c r="AQ38" i="2"/>
  <c r="AP37" i="2"/>
  <c r="J35" i="2"/>
  <c r="AQ35" i="2" s="1"/>
  <c r="AS34" i="2"/>
  <c r="AR34" i="2"/>
  <c r="AP34" i="2"/>
  <c r="AQ33" i="2"/>
  <c r="AR33" i="2"/>
  <c r="J29" i="2"/>
  <c r="AQ29" i="2" s="1"/>
  <c r="AP28" i="2"/>
  <c r="AS24" i="2"/>
  <c r="AR24" i="2"/>
  <c r="K23" i="2"/>
  <c r="AP41" i="2"/>
  <c r="K41" i="2"/>
  <c r="J16" i="2"/>
  <c r="AP16" i="2"/>
  <c r="J15" i="2"/>
  <c r="AP15" i="2"/>
  <c r="AP22" i="2"/>
  <c r="J22" i="2"/>
  <c r="J21" i="2"/>
  <c r="AQ21" i="2" s="1"/>
  <c r="AP21" i="2"/>
  <c r="J20" i="2"/>
  <c r="K20" i="2" s="1"/>
  <c r="AP20" i="2"/>
  <c r="AP19" i="2"/>
  <c r="J19" i="2"/>
  <c r="AQ19" i="2" s="1"/>
  <c r="K17" i="2"/>
  <c r="AP17" i="2"/>
  <c r="I18" i="2"/>
  <c r="J18" i="2" s="1"/>
  <c r="K66" i="2"/>
  <c r="AQ68" i="2"/>
  <c r="K68" i="2"/>
  <c r="AQ20" i="2"/>
  <c r="AQ26" i="2"/>
  <c r="K58" i="2"/>
  <c r="K42" i="2"/>
  <c r="AQ34" i="2"/>
  <c r="K67" i="2"/>
  <c r="K51" i="2"/>
  <c r="K43" i="2"/>
  <c r="K27" i="2"/>
  <c r="K61" i="2"/>
  <c r="K37" i="2"/>
  <c r="K60" i="2"/>
  <c r="K36" i="2"/>
  <c r="K53" i="2"/>
  <c r="K45" i="2"/>
  <c r="K52" i="2"/>
  <c r="K28" i="2"/>
  <c r="K69" i="2"/>
  <c r="K46" i="2"/>
  <c r="K31" i="2"/>
  <c r="K55" i="2"/>
  <c r="K30" i="2"/>
  <c r="AA73" i="2"/>
  <c r="U12" i="5" s="1"/>
  <c r="AL73" i="2"/>
  <c r="AE12" i="5" s="1"/>
  <c r="AH75" i="2"/>
  <c r="AH74" i="2"/>
  <c r="AH73" i="2"/>
  <c r="AB73" i="2"/>
  <c r="Y73" i="2"/>
  <c r="S12" i="5" s="1"/>
  <c r="V73" i="2"/>
  <c r="O73" i="2"/>
  <c r="G74" i="2"/>
  <c r="G73" i="2"/>
  <c r="F7" i="4"/>
  <c r="F6" i="4"/>
  <c r="F5" i="4"/>
  <c r="F4" i="4"/>
  <c r="K64" i="2" l="1"/>
  <c r="AQ64" i="2"/>
  <c r="K47" i="2"/>
  <c r="K29" i="2"/>
  <c r="K35" i="2"/>
  <c r="AR35" i="2" s="1"/>
  <c r="K70" i="2"/>
  <c r="AQ70" i="2"/>
  <c r="K32" i="2"/>
  <c r="AQ32" i="2"/>
  <c r="K48" i="2"/>
  <c r="AQ48" i="2"/>
  <c r="AR38" i="2"/>
  <c r="K71" i="2"/>
  <c r="AQ71" i="2"/>
  <c r="K57" i="2"/>
  <c r="AS57" i="2" s="1"/>
  <c r="AQ54" i="2"/>
  <c r="K54" i="2"/>
  <c r="AS69" i="2"/>
  <c r="AR69" i="2"/>
  <c r="AS68" i="2"/>
  <c r="AR68" i="2"/>
  <c r="AS67" i="2"/>
  <c r="AR67" i="2"/>
  <c r="AS66" i="2"/>
  <c r="AR66" i="2"/>
  <c r="AS63" i="2"/>
  <c r="AR63" i="2"/>
  <c r="AS62" i="2"/>
  <c r="AR62" i="2"/>
  <c r="AS61" i="2"/>
  <c r="AR61" i="2"/>
  <c r="AS60" i="2"/>
  <c r="AR60" i="2"/>
  <c r="AQ59" i="2"/>
  <c r="K59" i="2"/>
  <c r="AS58" i="2"/>
  <c r="AR58" i="2"/>
  <c r="AR57" i="2"/>
  <c r="AS56" i="2"/>
  <c r="AR56" i="2"/>
  <c r="AS55" i="2"/>
  <c r="AR55" i="2"/>
  <c r="AS53" i="2"/>
  <c r="AR53" i="2"/>
  <c r="AS52" i="2"/>
  <c r="AR52" i="2"/>
  <c r="AS51" i="2"/>
  <c r="AR51" i="2"/>
  <c r="AQ50" i="2"/>
  <c r="AS50" i="2"/>
  <c r="AR50" i="2"/>
  <c r="AS47" i="2"/>
  <c r="AR47" i="2"/>
  <c r="AS46" i="2"/>
  <c r="AR46" i="2"/>
  <c r="AS45" i="2"/>
  <c r="AR45" i="2"/>
  <c r="K44" i="2"/>
  <c r="AS43" i="2"/>
  <c r="AR43" i="2"/>
  <c r="AS42" i="2"/>
  <c r="AR42" i="2"/>
  <c r="AS40" i="2"/>
  <c r="AR40" i="2"/>
  <c r="AQ39" i="2"/>
  <c r="K39" i="2"/>
  <c r="AS37" i="2"/>
  <c r="AR37" i="2"/>
  <c r="AS36" i="2"/>
  <c r="AR36" i="2"/>
  <c r="AS35" i="2"/>
  <c r="AS31" i="2"/>
  <c r="AR31" i="2"/>
  <c r="AS30" i="2"/>
  <c r="AR30" i="2"/>
  <c r="AS29" i="2"/>
  <c r="AR29" i="2"/>
  <c r="AS28" i="2"/>
  <c r="AR28" i="2"/>
  <c r="AS27" i="2"/>
  <c r="AR27" i="2"/>
  <c r="AS23" i="2"/>
  <c r="AR23" i="2"/>
  <c r="K19" i="2"/>
  <c r="AR19" i="2" s="1"/>
  <c r="AR41" i="2"/>
  <c r="AS41" i="2"/>
  <c r="AQ22" i="2"/>
  <c r="K22" i="2"/>
  <c r="AS20" i="2"/>
  <c r="AR20" i="2"/>
  <c r="AS17" i="2"/>
  <c r="AR17" i="2"/>
  <c r="K21" i="2"/>
  <c r="AQ15" i="2"/>
  <c r="K15" i="2"/>
  <c r="K16" i="2"/>
  <c r="AQ16" i="2"/>
  <c r="AQ18" i="2"/>
  <c r="K18" i="2"/>
  <c r="AS18" i="2" s="1"/>
  <c r="AP18" i="2"/>
  <c r="AR18" i="2"/>
  <c r="K14" i="2"/>
  <c r="AQ14" i="2"/>
  <c r="R73" i="2"/>
  <c r="N12" i="5" s="1"/>
  <c r="AH13" i="2"/>
  <c r="AI13" i="2" s="1"/>
  <c r="AH12" i="2"/>
  <c r="AG13" i="2"/>
  <c r="W13" i="2"/>
  <c r="X13" i="2" s="1"/>
  <c r="P13" i="2"/>
  <c r="H13" i="2"/>
  <c r="AA14" i="5"/>
  <c r="AA13" i="5"/>
  <c r="AF12" i="5"/>
  <c r="AA12" i="5"/>
  <c r="V12" i="5"/>
  <c r="AS32" i="2" l="1"/>
  <c r="AR32" i="2"/>
  <c r="AS70" i="2"/>
  <c r="AR70" i="2"/>
  <c r="AS71" i="2"/>
  <c r="AR71" i="2"/>
  <c r="AS48" i="2"/>
  <c r="AR48" i="2"/>
  <c r="AR54" i="2"/>
  <c r="AS54" i="2"/>
  <c r="AS64" i="2"/>
  <c r="AR64" i="2"/>
  <c r="AS59" i="2"/>
  <c r="AR59" i="2"/>
  <c r="AS44" i="2"/>
  <c r="AR44" i="2"/>
  <c r="AS39" i="2"/>
  <c r="AR39" i="2"/>
  <c r="AS19" i="2"/>
  <c r="AS14" i="2"/>
  <c r="AR14" i="2"/>
  <c r="AR21" i="2"/>
  <c r="AS21" i="2"/>
  <c r="AR16" i="2"/>
  <c r="AS16" i="2"/>
  <c r="AS22" i="2"/>
  <c r="AR22" i="2"/>
  <c r="AS15" i="2"/>
  <c r="AR15" i="2"/>
  <c r="AJ75" i="2"/>
  <c r="AC14" i="5" s="1"/>
  <c r="AJ74" i="2"/>
  <c r="AC13" i="5" s="1"/>
  <c r="AJ73" i="2"/>
  <c r="AC12" i="5" s="1"/>
  <c r="W12" i="2" l="1"/>
  <c r="X12" i="2" s="1"/>
  <c r="E12" i="5"/>
  <c r="E6" i="4"/>
  <c r="E7" i="4"/>
  <c r="E8" i="4"/>
  <c r="E9" i="4"/>
  <c r="E5" i="4"/>
  <c r="E14" i="5" s="1"/>
  <c r="E4" i="4"/>
  <c r="M22" i="4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X73" i="2" l="1"/>
  <c r="R12" i="5" s="1"/>
  <c r="W73" i="2"/>
  <c r="Q12" i="5" s="1"/>
  <c r="K13" i="2"/>
  <c r="AQ13" i="2"/>
  <c r="P12" i="5"/>
  <c r="K12" i="5"/>
  <c r="M34" i="4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P12" i="2"/>
  <c r="Q12" i="2" s="1"/>
  <c r="AG12" i="2"/>
  <c r="F188" i="4"/>
  <c r="E188" i="4"/>
  <c r="D188" i="4"/>
  <c r="C188" i="4"/>
  <c r="F187" i="4"/>
  <c r="E187" i="4"/>
  <c r="D187" i="4"/>
  <c r="C187" i="4"/>
  <c r="F186" i="4"/>
  <c r="E186" i="4"/>
  <c r="D186" i="4"/>
  <c r="C186" i="4"/>
  <c r="F185" i="4"/>
  <c r="E185" i="4"/>
  <c r="D185" i="4"/>
  <c r="C185" i="4"/>
  <c r="F184" i="4"/>
  <c r="E184" i="4"/>
  <c r="D184" i="4"/>
  <c r="C184" i="4"/>
  <c r="F183" i="4"/>
  <c r="E183" i="4"/>
  <c r="D183" i="4"/>
  <c r="C183" i="4"/>
  <c r="F182" i="4"/>
  <c r="E182" i="4"/>
  <c r="D182" i="4"/>
  <c r="C182" i="4"/>
  <c r="F181" i="4"/>
  <c r="E181" i="4"/>
  <c r="D181" i="4"/>
  <c r="C181" i="4"/>
  <c r="F180" i="4"/>
  <c r="E180" i="4"/>
  <c r="D180" i="4"/>
  <c r="C180" i="4"/>
  <c r="F179" i="4"/>
  <c r="E179" i="4"/>
  <c r="D179" i="4"/>
  <c r="C179" i="4"/>
  <c r="F178" i="4"/>
  <c r="E178" i="4"/>
  <c r="D178" i="4"/>
  <c r="C178" i="4"/>
  <c r="F177" i="4"/>
  <c r="E177" i="4"/>
  <c r="D177" i="4"/>
  <c r="C177" i="4"/>
  <c r="F176" i="4"/>
  <c r="E176" i="4"/>
  <c r="D176" i="4"/>
  <c r="C176" i="4"/>
  <c r="F175" i="4"/>
  <c r="E175" i="4"/>
  <c r="D175" i="4"/>
  <c r="C175" i="4"/>
  <c r="F174" i="4"/>
  <c r="E174" i="4"/>
  <c r="D174" i="4"/>
  <c r="C174" i="4"/>
  <c r="F173" i="4"/>
  <c r="E173" i="4"/>
  <c r="D173" i="4"/>
  <c r="C173" i="4"/>
  <c r="F172" i="4"/>
  <c r="E172" i="4"/>
  <c r="D172" i="4"/>
  <c r="C172" i="4"/>
  <c r="F171" i="4"/>
  <c r="E171" i="4"/>
  <c r="D171" i="4"/>
  <c r="C171" i="4"/>
  <c r="F170" i="4"/>
  <c r="E170" i="4"/>
  <c r="D170" i="4"/>
  <c r="C170" i="4"/>
  <c r="F169" i="4"/>
  <c r="E169" i="4"/>
  <c r="D169" i="4"/>
  <c r="C169" i="4"/>
  <c r="F168" i="4"/>
  <c r="E168" i="4"/>
  <c r="D168" i="4"/>
  <c r="C168" i="4"/>
  <c r="F167" i="4"/>
  <c r="E167" i="4"/>
  <c r="D167" i="4"/>
  <c r="C167" i="4"/>
  <c r="F166" i="4"/>
  <c r="E166" i="4"/>
  <c r="D166" i="4"/>
  <c r="C166" i="4"/>
  <c r="F165" i="4"/>
  <c r="E165" i="4"/>
  <c r="D165" i="4"/>
  <c r="C165" i="4"/>
  <c r="F164" i="4"/>
  <c r="E164" i="4"/>
  <c r="D164" i="4"/>
  <c r="C164" i="4"/>
  <c r="F163" i="4"/>
  <c r="E163" i="4"/>
  <c r="D163" i="4"/>
  <c r="C163" i="4"/>
  <c r="F162" i="4"/>
  <c r="E162" i="4"/>
  <c r="D162" i="4"/>
  <c r="C162" i="4"/>
  <c r="F161" i="4"/>
  <c r="E161" i="4"/>
  <c r="D161" i="4"/>
  <c r="C161" i="4"/>
  <c r="F160" i="4"/>
  <c r="E160" i="4"/>
  <c r="D160" i="4"/>
  <c r="C160" i="4"/>
  <c r="F159" i="4"/>
  <c r="E159" i="4"/>
  <c r="D159" i="4"/>
  <c r="C159" i="4"/>
  <c r="F158" i="4"/>
  <c r="E158" i="4"/>
  <c r="D158" i="4"/>
  <c r="C158" i="4"/>
  <c r="F157" i="4"/>
  <c r="E157" i="4"/>
  <c r="D157" i="4"/>
  <c r="C157" i="4"/>
  <c r="F156" i="4"/>
  <c r="E156" i="4"/>
  <c r="D156" i="4"/>
  <c r="C156" i="4"/>
  <c r="F155" i="4"/>
  <c r="E155" i="4"/>
  <c r="D155" i="4"/>
  <c r="C155" i="4"/>
  <c r="F154" i="4"/>
  <c r="E154" i="4"/>
  <c r="D154" i="4"/>
  <c r="C154" i="4"/>
  <c r="F153" i="4"/>
  <c r="E153" i="4"/>
  <c r="D153" i="4"/>
  <c r="C153" i="4"/>
  <c r="F152" i="4"/>
  <c r="E152" i="4"/>
  <c r="D152" i="4"/>
  <c r="C152" i="4"/>
  <c r="F151" i="4"/>
  <c r="E151" i="4"/>
  <c r="D151" i="4"/>
  <c r="C151" i="4"/>
  <c r="F150" i="4"/>
  <c r="E150" i="4"/>
  <c r="D150" i="4"/>
  <c r="C150" i="4"/>
  <c r="F149" i="4"/>
  <c r="E149" i="4"/>
  <c r="D149" i="4"/>
  <c r="C149" i="4"/>
  <c r="F148" i="4"/>
  <c r="E148" i="4"/>
  <c r="D148" i="4"/>
  <c r="C148" i="4"/>
  <c r="F147" i="4"/>
  <c r="E147" i="4"/>
  <c r="D147" i="4"/>
  <c r="C147" i="4"/>
  <c r="F146" i="4"/>
  <c r="E146" i="4"/>
  <c r="D146" i="4"/>
  <c r="C146" i="4"/>
  <c r="F145" i="4"/>
  <c r="E145" i="4"/>
  <c r="D145" i="4"/>
  <c r="C145" i="4"/>
  <c r="F144" i="4"/>
  <c r="E144" i="4"/>
  <c r="D144" i="4"/>
  <c r="C144" i="4"/>
  <c r="F143" i="4"/>
  <c r="E143" i="4"/>
  <c r="D143" i="4"/>
  <c r="C143" i="4"/>
  <c r="F142" i="4"/>
  <c r="E142" i="4"/>
  <c r="D142" i="4"/>
  <c r="C142" i="4"/>
  <c r="F141" i="4"/>
  <c r="E141" i="4"/>
  <c r="D141" i="4"/>
  <c r="C141" i="4"/>
  <c r="F140" i="4"/>
  <c r="E140" i="4"/>
  <c r="D140" i="4"/>
  <c r="C140" i="4"/>
  <c r="F139" i="4"/>
  <c r="E139" i="4"/>
  <c r="D139" i="4"/>
  <c r="C139" i="4"/>
  <c r="F138" i="4"/>
  <c r="E138" i="4"/>
  <c r="D138" i="4"/>
  <c r="C138" i="4"/>
  <c r="F137" i="4"/>
  <c r="E137" i="4"/>
  <c r="D137" i="4"/>
  <c r="C137" i="4"/>
  <c r="F136" i="4"/>
  <c r="E136" i="4"/>
  <c r="D136" i="4"/>
  <c r="C136" i="4"/>
  <c r="F135" i="4"/>
  <c r="E135" i="4"/>
  <c r="D135" i="4"/>
  <c r="C135" i="4"/>
  <c r="F134" i="4"/>
  <c r="E134" i="4"/>
  <c r="D134" i="4"/>
  <c r="C134" i="4"/>
  <c r="F133" i="4"/>
  <c r="E133" i="4"/>
  <c r="D133" i="4"/>
  <c r="C133" i="4"/>
  <c r="F132" i="4"/>
  <c r="E132" i="4"/>
  <c r="D132" i="4"/>
  <c r="C132" i="4"/>
  <c r="F131" i="4"/>
  <c r="E131" i="4"/>
  <c r="D131" i="4"/>
  <c r="C131" i="4"/>
  <c r="F130" i="4"/>
  <c r="E130" i="4"/>
  <c r="D130" i="4"/>
  <c r="C130" i="4"/>
  <c r="F129" i="4"/>
  <c r="E129" i="4"/>
  <c r="D129" i="4"/>
  <c r="C129" i="4"/>
  <c r="F128" i="4"/>
  <c r="E128" i="4"/>
  <c r="D128" i="4"/>
  <c r="C128" i="4"/>
  <c r="F127" i="4"/>
  <c r="E127" i="4"/>
  <c r="D127" i="4"/>
  <c r="C127" i="4"/>
  <c r="F126" i="4"/>
  <c r="E126" i="4"/>
  <c r="D126" i="4"/>
  <c r="C126" i="4"/>
  <c r="F125" i="4"/>
  <c r="E125" i="4"/>
  <c r="D125" i="4"/>
  <c r="C125" i="4"/>
  <c r="F124" i="4"/>
  <c r="E124" i="4"/>
  <c r="D124" i="4"/>
  <c r="C124" i="4"/>
  <c r="F123" i="4"/>
  <c r="E123" i="4"/>
  <c r="D123" i="4"/>
  <c r="C123" i="4"/>
  <c r="F122" i="4"/>
  <c r="E122" i="4"/>
  <c r="D122" i="4"/>
  <c r="C122" i="4"/>
  <c r="F121" i="4"/>
  <c r="E121" i="4"/>
  <c r="D121" i="4"/>
  <c r="C121" i="4"/>
  <c r="F120" i="4"/>
  <c r="E120" i="4"/>
  <c r="D120" i="4"/>
  <c r="C120" i="4"/>
  <c r="F119" i="4"/>
  <c r="E119" i="4"/>
  <c r="D119" i="4"/>
  <c r="C119" i="4"/>
  <c r="F118" i="4"/>
  <c r="E118" i="4"/>
  <c r="D118" i="4"/>
  <c r="C118" i="4"/>
  <c r="F117" i="4"/>
  <c r="E117" i="4"/>
  <c r="D117" i="4"/>
  <c r="C117" i="4"/>
  <c r="F116" i="4"/>
  <c r="E116" i="4"/>
  <c r="D116" i="4"/>
  <c r="C116" i="4"/>
  <c r="F115" i="4"/>
  <c r="E115" i="4"/>
  <c r="D115" i="4"/>
  <c r="C115" i="4"/>
  <c r="F114" i="4"/>
  <c r="E114" i="4"/>
  <c r="D114" i="4"/>
  <c r="C114" i="4"/>
  <c r="F113" i="4"/>
  <c r="E113" i="4"/>
  <c r="D113" i="4"/>
  <c r="C113" i="4"/>
  <c r="F112" i="4"/>
  <c r="E112" i="4"/>
  <c r="D112" i="4"/>
  <c r="C112" i="4"/>
  <c r="F111" i="4"/>
  <c r="E111" i="4"/>
  <c r="D111" i="4"/>
  <c r="C111" i="4"/>
  <c r="F110" i="4"/>
  <c r="E110" i="4"/>
  <c r="D110" i="4"/>
  <c r="C110" i="4"/>
  <c r="F109" i="4"/>
  <c r="E109" i="4"/>
  <c r="D109" i="4"/>
  <c r="C109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C103" i="4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F89" i="4"/>
  <c r="E89" i="4"/>
  <c r="D89" i="4"/>
  <c r="C89" i="4"/>
  <c r="F88" i="4"/>
  <c r="E88" i="4"/>
  <c r="D88" i="4"/>
  <c r="C88" i="4"/>
  <c r="F87" i="4"/>
  <c r="E87" i="4"/>
  <c r="D87" i="4"/>
  <c r="C87" i="4"/>
  <c r="F86" i="4"/>
  <c r="E86" i="4"/>
  <c r="D86" i="4"/>
  <c r="C86" i="4"/>
  <c r="F85" i="4"/>
  <c r="E85" i="4"/>
  <c r="D85" i="4"/>
  <c r="C85" i="4"/>
  <c r="F84" i="4"/>
  <c r="E84" i="4"/>
  <c r="D84" i="4"/>
  <c r="C84" i="4"/>
  <c r="F83" i="4"/>
  <c r="E83" i="4"/>
  <c r="D83" i="4"/>
  <c r="C83" i="4"/>
  <c r="F82" i="4"/>
  <c r="E82" i="4"/>
  <c r="D82" i="4"/>
  <c r="C82" i="4"/>
  <c r="F81" i="4"/>
  <c r="E81" i="4"/>
  <c r="D81" i="4"/>
  <c r="C81" i="4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70" i="4"/>
  <c r="E70" i="4"/>
  <c r="D70" i="4"/>
  <c r="C70" i="4"/>
  <c r="F69" i="4"/>
  <c r="E69" i="4"/>
  <c r="D69" i="4"/>
  <c r="C69" i="4"/>
  <c r="F68" i="4"/>
  <c r="E68" i="4"/>
  <c r="D68" i="4"/>
  <c r="C68" i="4"/>
  <c r="F67" i="4"/>
  <c r="E67" i="4"/>
  <c r="D67" i="4"/>
  <c r="C67" i="4"/>
  <c r="F66" i="4"/>
  <c r="E66" i="4"/>
  <c r="D66" i="4"/>
  <c r="C66" i="4"/>
  <c r="F65" i="4"/>
  <c r="E65" i="4"/>
  <c r="D65" i="4"/>
  <c r="C65" i="4"/>
  <c r="F64" i="4"/>
  <c r="E64" i="4"/>
  <c r="D64" i="4"/>
  <c r="C64" i="4"/>
  <c r="F63" i="4"/>
  <c r="E63" i="4"/>
  <c r="D63" i="4"/>
  <c r="C63" i="4"/>
  <c r="F62" i="4"/>
  <c r="E62" i="4"/>
  <c r="D62" i="4"/>
  <c r="C62" i="4"/>
  <c r="F61" i="4"/>
  <c r="E61" i="4"/>
  <c r="D61" i="4"/>
  <c r="C61" i="4"/>
  <c r="F60" i="4"/>
  <c r="E60" i="4"/>
  <c r="D60" i="4"/>
  <c r="C60" i="4"/>
  <c r="F59" i="4"/>
  <c r="E59" i="4"/>
  <c r="D59" i="4"/>
  <c r="C59" i="4"/>
  <c r="F58" i="4"/>
  <c r="E58" i="4"/>
  <c r="D58" i="4"/>
  <c r="C58" i="4"/>
  <c r="F57" i="4"/>
  <c r="E57" i="4"/>
  <c r="D57" i="4"/>
  <c r="C57" i="4"/>
  <c r="F56" i="4"/>
  <c r="E56" i="4"/>
  <c r="D56" i="4"/>
  <c r="C56" i="4"/>
  <c r="F55" i="4"/>
  <c r="E55" i="4"/>
  <c r="D55" i="4"/>
  <c r="C55" i="4"/>
  <c r="F54" i="4"/>
  <c r="E54" i="4"/>
  <c r="D54" i="4"/>
  <c r="C54" i="4"/>
  <c r="F53" i="4"/>
  <c r="E53" i="4"/>
  <c r="D53" i="4"/>
  <c r="C53" i="4"/>
  <c r="F52" i="4"/>
  <c r="E52" i="4"/>
  <c r="D52" i="4"/>
  <c r="C52" i="4"/>
  <c r="F51" i="4"/>
  <c r="E51" i="4"/>
  <c r="D51" i="4"/>
  <c r="C51" i="4"/>
  <c r="F50" i="4"/>
  <c r="E50" i="4"/>
  <c r="D50" i="4"/>
  <c r="C50" i="4"/>
  <c r="F49" i="4"/>
  <c r="E49" i="4"/>
  <c r="D49" i="4"/>
  <c r="C49" i="4"/>
  <c r="F48" i="4"/>
  <c r="E48" i="4"/>
  <c r="D48" i="4"/>
  <c r="C48" i="4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3" i="4"/>
  <c r="E43" i="4"/>
  <c r="D43" i="4"/>
  <c r="C43" i="4"/>
  <c r="F42" i="4"/>
  <c r="E42" i="4"/>
  <c r="D42" i="4"/>
  <c r="C42" i="4"/>
  <c r="F41" i="4"/>
  <c r="E41" i="4"/>
  <c r="D41" i="4"/>
  <c r="C41" i="4"/>
  <c r="F40" i="4"/>
  <c r="E40" i="4"/>
  <c r="D40" i="4"/>
  <c r="C40" i="4"/>
  <c r="F39" i="4"/>
  <c r="E39" i="4"/>
  <c r="D39" i="4"/>
  <c r="C39" i="4"/>
  <c r="F38" i="4"/>
  <c r="E38" i="4"/>
  <c r="D38" i="4"/>
  <c r="C38" i="4"/>
  <c r="F37" i="4"/>
  <c r="E37" i="4"/>
  <c r="D37" i="4"/>
  <c r="C37" i="4"/>
  <c r="F36" i="4"/>
  <c r="E36" i="4"/>
  <c r="D36" i="4"/>
  <c r="C36" i="4"/>
  <c r="F35" i="4"/>
  <c r="E35" i="4"/>
  <c r="D35" i="4"/>
  <c r="C35" i="4"/>
  <c r="F34" i="4"/>
  <c r="E34" i="4"/>
  <c r="D34" i="4"/>
  <c r="C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AG75" i="2" l="1"/>
  <c r="Z14" i="5" s="1"/>
  <c r="AG74" i="2"/>
  <c r="Z13" i="5" s="1"/>
  <c r="AI12" i="2"/>
  <c r="AI74" i="2" s="1"/>
  <c r="AB13" i="5" s="1"/>
  <c r="AS13" i="2"/>
  <c r="AR13" i="2"/>
  <c r="R17" i="5"/>
  <c r="AN73" i="2"/>
  <c r="AG12" i="5" s="1"/>
  <c r="AG17" i="5" s="1"/>
  <c r="Z12" i="5"/>
  <c r="AC73" i="2"/>
  <c r="W12" i="5" s="1"/>
  <c r="W17" i="5" s="1"/>
  <c r="Q73" i="2"/>
  <c r="M12" i="5" s="1"/>
  <c r="M17" i="5" s="1"/>
  <c r="P73" i="2"/>
  <c r="L12" i="5" s="1"/>
  <c r="M46" i="4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M145" i="4" s="1"/>
  <c r="M146" i="4" s="1"/>
  <c r="M147" i="4" s="1"/>
  <c r="M148" i="4" s="1"/>
  <c r="M149" i="4" s="1"/>
  <c r="M150" i="4" s="1"/>
  <c r="M151" i="4" s="1"/>
  <c r="M152" i="4" s="1"/>
  <c r="M153" i="4" s="1"/>
  <c r="M154" i="4" s="1"/>
  <c r="M155" i="4" s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M223" i="4" s="1"/>
  <c r="M224" i="4" s="1"/>
  <c r="M225" i="4" s="1"/>
  <c r="M226" i="4" s="1"/>
  <c r="M227" i="4" s="1"/>
  <c r="M228" i="4" s="1"/>
  <c r="M229" i="4" s="1"/>
  <c r="M230" i="4" s="1"/>
  <c r="M231" i="4" s="1"/>
  <c r="M232" i="4" s="1"/>
  <c r="M233" i="4" s="1"/>
  <c r="M234" i="4" s="1"/>
  <c r="M235" i="4" s="1"/>
  <c r="M236" i="4" s="1"/>
  <c r="M237" i="4" s="1"/>
  <c r="M238" i="4" s="1"/>
  <c r="M239" i="4" s="1"/>
  <c r="M240" i="4" s="1"/>
  <c r="M241" i="4" s="1"/>
  <c r="M242" i="4" s="1"/>
  <c r="M243" i="4" s="1"/>
  <c r="M244" i="4" s="1"/>
  <c r="M245" i="4" s="1"/>
  <c r="M246" i="4" s="1"/>
  <c r="M247" i="4" s="1"/>
  <c r="M248" i="4" s="1"/>
  <c r="M249" i="4" s="1"/>
  <c r="M250" i="4" s="1"/>
  <c r="M251" i="4" s="1"/>
  <c r="M252" i="4" s="1"/>
  <c r="M253" i="4" s="1"/>
  <c r="M254" i="4" s="1"/>
  <c r="M255" i="4" s="1"/>
  <c r="M256" i="4" s="1"/>
  <c r="M257" i="4" s="1"/>
  <c r="M258" i="4" s="1"/>
  <c r="M259" i="4" s="1"/>
  <c r="M260" i="4" s="1"/>
  <c r="M261" i="4" s="1"/>
  <c r="M262" i="4" s="1"/>
  <c r="M263" i="4" s="1"/>
  <c r="M264" i="4" s="1"/>
  <c r="M265" i="4" s="1"/>
  <c r="M266" i="4" s="1"/>
  <c r="M267" i="4" s="1"/>
  <c r="M268" i="4" s="1"/>
  <c r="M269" i="4" s="1"/>
  <c r="M270" i="4" s="1"/>
  <c r="M271" i="4" s="1"/>
  <c r="M272" i="4" s="1"/>
  <c r="M273" i="4" s="1"/>
  <c r="M274" i="4" s="1"/>
  <c r="M275" i="4" s="1"/>
  <c r="M276" i="4" s="1"/>
  <c r="M277" i="4" s="1"/>
  <c r="M278" i="4" s="1"/>
  <c r="M279" i="4" s="1"/>
  <c r="M280" i="4" s="1"/>
  <c r="M281" i="4" s="1"/>
  <c r="M282" i="4" s="1"/>
  <c r="M283" i="4" s="1"/>
  <c r="M284" i="4" s="1"/>
  <c r="M285" i="4" s="1"/>
  <c r="M286" i="4" s="1"/>
  <c r="M287" i="4" s="1"/>
  <c r="M288" i="4" s="1"/>
  <c r="M289" i="4" s="1"/>
  <c r="M290" i="4" s="1"/>
  <c r="M291" i="4" s="1"/>
  <c r="M292" i="4" s="1"/>
  <c r="M293" i="4" s="1"/>
  <c r="M294" i="4" s="1"/>
  <c r="M295" i="4" s="1"/>
  <c r="M296" i="4" s="1"/>
  <c r="M297" i="4" s="1"/>
  <c r="M298" i="4" s="1"/>
  <c r="M299" i="4" s="1"/>
  <c r="M300" i="4" s="1"/>
  <c r="M301" i="4" s="1"/>
  <c r="M302" i="4" s="1"/>
  <c r="M303" i="4" s="1"/>
  <c r="M304" i="4" s="1"/>
  <c r="M305" i="4" s="1"/>
  <c r="M306" i="4" s="1"/>
  <c r="M307" i="4" s="1"/>
  <c r="M308" i="4" s="1"/>
  <c r="M309" i="4" s="1"/>
  <c r="M310" i="4" s="1"/>
  <c r="M311" i="4" s="1"/>
  <c r="M312" i="4" s="1"/>
  <c r="M313" i="4" s="1"/>
  <c r="M314" i="4" s="1"/>
  <c r="M315" i="4" s="1"/>
  <c r="M316" i="4" s="1"/>
  <c r="M317" i="4" s="1"/>
  <c r="M318" i="4" s="1"/>
  <c r="M319" i="4" s="1"/>
  <c r="M320" i="4" s="1"/>
  <c r="M321" i="4" s="1"/>
  <c r="M322" i="4" s="1"/>
  <c r="M323" i="4" s="1"/>
  <c r="M324" i="4" s="1"/>
  <c r="M325" i="4" s="1"/>
  <c r="M326" i="4" s="1"/>
  <c r="M327" i="4" s="1"/>
  <c r="M328" i="4" s="1"/>
  <c r="M329" i="4" s="1"/>
  <c r="M330" i="4" s="1"/>
  <c r="M331" i="4" s="1"/>
  <c r="M332" i="4" s="1"/>
  <c r="M333" i="4" s="1"/>
  <c r="M334" i="4" s="1"/>
  <c r="M335" i="4" s="1"/>
  <c r="M336" i="4" s="1"/>
  <c r="M337" i="4" s="1"/>
  <c r="M338" i="4" s="1"/>
  <c r="M339" i="4" s="1"/>
  <c r="M340" i="4" s="1"/>
  <c r="M341" i="4" s="1"/>
  <c r="M342" i="4" s="1"/>
  <c r="M343" i="4" s="1"/>
  <c r="M344" i="4" s="1"/>
  <c r="M345" i="4" s="1"/>
  <c r="M346" i="4" s="1"/>
  <c r="M347" i="4" s="1"/>
  <c r="M348" i="4" s="1"/>
  <c r="M349" i="4" s="1"/>
  <c r="M350" i="4" s="1"/>
  <c r="M351" i="4" s="1"/>
  <c r="M352" i="4" s="1"/>
  <c r="M353" i="4" s="1"/>
  <c r="M354" i="4" s="1"/>
  <c r="M355" i="4" s="1"/>
  <c r="M356" i="4" s="1"/>
  <c r="M357" i="4" s="1"/>
  <c r="M358" i="4" s="1"/>
  <c r="M359" i="4" s="1"/>
  <c r="M360" i="4" s="1"/>
  <c r="M361" i="4" s="1"/>
  <c r="M362" i="4" s="1"/>
  <c r="M363" i="4" s="1"/>
  <c r="M364" i="4" s="1"/>
  <c r="M365" i="4" s="1"/>
  <c r="M366" i="4" s="1"/>
  <c r="M367" i="4" s="1"/>
  <c r="M368" i="4" s="1"/>
  <c r="M369" i="4" s="1"/>
  <c r="M370" i="4" s="1"/>
  <c r="M371" i="4" s="1"/>
  <c r="M372" i="4" s="1"/>
  <c r="M373" i="4" s="1"/>
  <c r="M374" i="4" s="1"/>
  <c r="M375" i="4" s="1"/>
  <c r="M376" i="4" s="1"/>
  <c r="M377" i="4" s="1"/>
  <c r="M378" i="4" s="1"/>
  <c r="M379" i="4" s="1"/>
  <c r="M380" i="4" s="1"/>
  <c r="M381" i="4" s="1"/>
  <c r="M382" i="4" s="1"/>
  <c r="M383" i="4" s="1"/>
  <c r="M384" i="4" s="1"/>
  <c r="M385" i="4" s="1"/>
  <c r="M386" i="4" s="1"/>
  <c r="M387" i="4" s="1"/>
  <c r="M388" i="4" s="1"/>
  <c r="M389" i="4" s="1"/>
  <c r="M390" i="4" s="1"/>
  <c r="M391" i="4" s="1"/>
  <c r="M392" i="4" s="1"/>
  <c r="M393" i="4" s="1"/>
  <c r="M394" i="4" s="1"/>
  <c r="M395" i="4" s="1"/>
  <c r="M396" i="4" s="1"/>
  <c r="M397" i="4" s="1"/>
  <c r="M398" i="4" s="1"/>
  <c r="M399" i="4" s="1"/>
  <c r="M400" i="4" s="1"/>
  <c r="M401" i="4" s="1"/>
  <c r="M402" i="4" s="1"/>
  <c r="M403" i="4" s="1"/>
  <c r="M404" i="4" s="1"/>
  <c r="M405" i="4" s="1"/>
  <c r="M406" i="4" s="1"/>
  <c r="M407" i="4" s="1"/>
  <c r="M408" i="4" s="1"/>
  <c r="M409" i="4" s="1"/>
  <c r="M410" i="4" s="1"/>
  <c r="M411" i="4" s="1"/>
  <c r="M412" i="4" s="1"/>
  <c r="M413" i="4" s="1"/>
  <c r="M414" i="4" s="1"/>
  <c r="M415" i="4" s="1"/>
  <c r="M416" i="4" s="1"/>
  <c r="M417" i="4" s="1"/>
  <c r="M418" i="4" s="1"/>
  <c r="M419" i="4" s="1"/>
  <c r="M420" i="4" s="1"/>
  <c r="M421" i="4" s="1"/>
  <c r="M422" i="4" s="1"/>
  <c r="M423" i="4" s="1"/>
  <c r="M424" i="4" s="1"/>
  <c r="M425" i="4" s="1"/>
  <c r="M426" i="4" s="1"/>
  <c r="M427" i="4" s="1"/>
  <c r="M428" i="4" s="1"/>
  <c r="M429" i="4" s="1"/>
  <c r="M430" i="4" s="1"/>
  <c r="M431" i="4" s="1"/>
  <c r="M432" i="4" s="1"/>
  <c r="M433" i="4" s="1"/>
  <c r="M434" i="4" s="1"/>
  <c r="M435" i="4" s="1"/>
  <c r="M436" i="4" s="1"/>
  <c r="M437" i="4" s="1"/>
  <c r="M438" i="4" s="1"/>
  <c r="M439" i="4" s="1"/>
  <c r="M440" i="4" s="1"/>
  <c r="M441" i="4" s="1"/>
  <c r="M442" i="4" s="1"/>
  <c r="M443" i="4" s="1"/>
  <c r="M444" i="4" s="1"/>
  <c r="M445" i="4" s="1"/>
  <c r="M446" i="4" s="1"/>
  <c r="M447" i="4" s="1"/>
  <c r="M448" i="4" s="1"/>
  <c r="M449" i="4" s="1"/>
  <c r="M450" i="4" s="1"/>
  <c r="M451" i="4" s="1"/>
  <c r="M452" i="4" s="1"/>
  <c r="M453" i="4" s="1"/>
  <c r="M454" i="4" s="1"/>
  <c r="M455" i="4" s="1"/>
  <c r="M456" i="4" s="1"/>
  <c r="M457" i="4" s="1"/>
  <c r="M458" i="4" s="1"/>
  <c r="M459" i="4" s="1"/>
  <c r="M460" i="4" s="1"/>
  <c r="M461" i="4" s="1"/>
  <c r="M462" i="4" s="1"/>
  <c r="M463" i="4" s="1"/>
  <c r="M464" i="4" s="1"/>
  <c r="M465" i="4" s="1"/>
  <c r="M466" i="4" s="1"/>
  <c r="M467" i="4" s="1"/>
  <c r="M468" i="4" s="1"/>
  <c r="M469" i="4" s="1"/>
  <c r="M470" i="4" s="1"/>
  <c r="M471" i="4" s="1"/>
  <c r="M472" i="4" s="1"/>
  <c r="M473" i="4" s="1"/>
  <c r="M474" i="4" s="1"/>
  <c r="M475" i="4" s="1"/>
  <c r="M476" i="4" s="1"/>
  <c r="M477" i="4" s="1"/>
  <c r="M478" i="4" s="1"/>
  <c r="M479" i="4" s="1"/>
  <c r="M480" i="4" s="1"/>
  <c r="M481" i="4" s="1"/>
  <c r="M482" i="4" s="1"/>
  <c r="M483" i="4" s="1"/>
  <c r="M484" i="4" s="1"/>
  <c r="M485" i="4" s="1"/>
  <c r="M486" i="4" s="1"/>
  <c r="M487" i="4" s="1"/>
  <c r="M488" i="4" s="1"/>
  <c r="M489" i="4" s="1"/>
  <c r="M490" i="4" s="1"/>
  <c r="M491" i="4" s="1"/>
  <c r="M492" i="4" s="1"/>
  <c r="M493" i="4" s="1"/>
  <c r="M494" i="4" s="1"/>
  <c r="M495" i="4" s="1"/>
  <c r="M496" i="4" s="1"/>
  <c r="M497" i="4" s="1"/>
  <c r="M498" i="4" s="1"/>
  <c r="M499" i="4" s="1"/>
  <c r="M500" i="4" s="1"/>
  <c r="M501" i="4" s="1"/>
  <c r="M502" i="4" s="1"/>
  <c r="M503" i="4" s="1"/>
  <c r="M504" i="4" s="1"/>
  <c r="M505" i="4" s="1"/>
  <c r="M506" i="4" s="1"/>
  <c r="M507" i="4" s="1"/>
  <c r="M508" i="4" s="1"/>
  <c r="M509" i="4" s="1"/>
  <c r="M510" i="4" s="1"/>
  <c r="M511" i="4" s="1"/>
  <c r="M512" i="4" s="1"/>
  <c r="M513" i="4" s="1"/>
  <c r="M514" i="4" s="1"/>
  <c r="M515" i="4" s="1"/>
  <c r="M516" i="4" s="1"/>
  <c r="M517" i="4" s="1"/>
  <c r="M518" i="4" s="1"/>
  <c r="M519" i="4" s="1"/>
  <c r="M520" i="4" s="1"/>
  <c r="M521" i="4" s="1"/>
  <c r="M522" i="4" s="1"/>
  <c r="M523" i="4" s="1"/>
  <c r="M524" i="4" s="1"/>
  <c r="M525" i="4" s="1"/>
  <c r="M526" i="4" s="1"/>
  <c r="M527" i="4" s="1"/>
  <c r="M528" i="4" s="1"/>
  <c r="M529" i="4" s="1"/>
  <c r="M530" i="4" s="1"/>
  <c r="M531" i="4" s="1"/>
  <c r="M532" i="4" s="1"/>
  <c r="M533" i="4" s="1"/>
  <c r="M534" i="4" s="1"/>
  <c r="M535" i="4" s="1"/>
  <c r="M536" i="4" s="1"/>
  <c r="M537" i="4" s="1"/>
  <c r="M538" i="4" s="1"/>
  <c r="M539" i="4" s="1"/>
  <c r="M540" i="4" s="1"/>
  <c r="M541" i="4" s="1"/>
  <c r="M542" i="4" s="1"/>
  <c r="M543" i="4" s="1"/>
  <c r="M544" i="4" s="1"/>
  <c r="M545" i="4" s="1"/>
  <c r="M546" i="4" s="1"/>
  <c r="M547" i="4" s="1"/>
  <c r="M548" i="4" s="1"/>
  <c r="M549" i="4" s="1"/>
  <c r="M550" i="4" s="1"/>
  <c r="M551" i="4" s="1"/>
  <c r="M552" i="4" s="1"/>
  <c r="M553" i="4" s="1"/>
  <c r="M554" i="4" s="1"/>
  <c r="M555" i="4" s="1"/>
  <c r="M556" i="4" s="1"/>
  <c r="M557" i="4" s="1"/>
  <c r="M558" i="4" s="1"/>
  <c r="M559" i="4" s="1"/>
  <c r="M560" i="4" s="1"/>
  <c r="M561" i="4" s="1"/>
  <c r="M562" i="4" s="1"/>
  <c r="M563" i="4" s="1"/>
  <c r="M564" i="4" s="1"/>
  <c r="M565" i="4" s="1"/>
  <c r="M566" i="4" s="1"/>
  <c r="M567" i="4" s="1"/>
  <c r="M568" i="4" s="1"/>
  <c r="M569" i="4" s="1"/>
  <c r="M570" i="4" s="1"/>
  <c r="M571" i="4" s="1"/>
  <c r="M572" i="4" s="1"/>
  <c r="M573" i="4" s="1"/>
  <c r="M574" i="4" s="1"/>
  <c r="M575" i="4" s="1"/>
  <c r="M576" i="4" s="1"/>
  <c r="M577" i="4" s="1"/>
  <c r="M578" i="4" s="1"/>
  <c r="M579" i="4" s="1"/>
  <c r="M580" i="4" s="1"/>
  <c r="M581" i="4" s="1"/>
  <c r="M582" i="4" s="1"/>
  <c r="M583" i="4" s="1"/>
  <c r="M584" i="4" s="1"/>
  <c r="M585" i="4" s="1"/>
  <c r="M586" i="4" s="1"/>
  <c r="M587" i="4" s="1"/>
  <c r="M588" i="4" s="1"/>
  <c r="M589" i="4" s="1"/>
  <c r="M590" i="4" s="1"/>
  <c r="M591" i="4" s="1"/>
  <c r="M592" i="4" s="1"/>
  <c r="M593" i="4" s="1"/>
  <c r="M594" i="4" s="1"/>
  <c r="M595" i="4" s="1"/>
  <c r="M596" i="4" s="1"/>
  <c r="M597" i="4" s="1"/>
  <c r="M598" i="4" s="1"/>
  <c r="M599" i="4" s="1"/>
  <c r="M600" i="4" s="1"/>
  <c r="M601" i="4" s="1"/>
  <c r="M602" i="4" s="1"/>
  <c r="M603" i="4" s="1"/>
  <c r="M604" i="4" s="1"/>
  <c r="M605" i="4" s="1"/>
  <c r="M606" i="4" s="1"/>
  <c r="M607" i="4" s="1"/>
  <c r="M608" i="4" s="1"/>
  <c r="M609" i="4" s="1"/>
  <c r="M610" i="4" s="1"/>
  <c r="M611" i="4" s="1"/>
  <c r="M612" i="4" s="1"/>
  <c r="M613" i="4" s="1"/>
  <c r="M614" i="4" s="1"/>
  <c r="M615" i="4" s="1"/>
  <c r="M616" i="4" s="1"/>
  <c r="M617" i="4" s="1"/>
  <c r="M618" i="4" s="1"/>
  <c r="M619" i="4" s="1"/>
  <c r="M620" i="4" s="1"/>
  <c r="M621" i="4" s="1"/>
  <c r="M622" i="4" s="1"/>
  <c r="M623" i="4" s="1"/>
  <c r="M624" i="4" s="1"/>
  <c r="M625" i="4" s="1"/>
  <c r="M626" i="4" s="1"/>
  <c r="M627" i="4" s="1"/>
  <c r="M628" i="4" s="1"/>
  <c r="M629" i="4" s="1"/>
  <c r="M630" i="4" s="1"/>
  <c r="M631" i="4" s="1"/>
  <c r="M632" i="4" s="1"/>
  <c r="M633" i="4" s="1"/>
  <c r="M634" i="4" s="1"/>
  <c r="M635" i="4" s="1"/>
  <c r="M636" i="4" s="1"/>
  <c r="M637" i="4" s="1"/>
  <c r="M638" i="4" s="1"/>
  <c r="M639" i="4" s="1"/>
  <c r="M640" i="4" s="1"/>
  <c r="M641" i="4" s="1"/>
  <c r="M642" i="4" s="1"/>
  <c r="M643" i="4" s="1"/>
  <c r="M644" i="4" s="1"/>
  <c r="M645" i="4" s="1"/>
  <c r="M646" i="4" s="1"/>
  <c r="M647" i="4" s="1"/>
  <c r="M648" i="4" s="1"/>
  <c r="M649" i="4" s="1"/>
  <c r="M650" i="4" s="1"/>
  <c r="M651" i="4" s="1"/>
  <c r="M652" i="4" s="1"/>
  <c r="M653" i="4" s="1"/>
  <c r="M654" i="4" s="1"/>
  <c r="M655" i="4" s="1"/>
  <c r="M656" i="4" s="1"/>
  <c r="M657" i="4" s="1"/>
  <c r="M658" i="4" s="1"/>
  <c r="M659" i="4" s="1"/>
  <c r="M660" i="4" s="1"/>
  <c r="M661" i="4" s="1"/>
  <c r="M662" i="4" s="1"/>
  <c r="M663" i="4" s="1"/>
  <c r="M664" i="4" s="1"/>
  <c r="M665" i="4" s="1"/>
  <c r="M666" i="4" s="1"/>
  <c r="M667" i="4" s="1"/>
  <c r="M668" i="4" s="1"/>
  <c r="M669" i="4" s="1"/>
  <c r="M670" i="4" s="1"/>
  <c r="M671" i="4" s="1"/>
  <c r="M672" i="4" s="1"/>
  <c r="M673" i="4" s="1"/>
  <c r="M674" i="4" s="1"/>
  <c r="M675" i="4" s="1"/>
  <c r="M676" i="4" s="1"/>
  <c r="M677" i="4" s="1"/>
  <c r="M678" i="4" s="1"/>
  <c r="M679" i="4" s="1"/>
  <c r="M680" i="4" s="1"/>
  <c r="M681" i="4" s="1"/>
  <c r="M682" i="4" s="1"/>
  <c r="M683" i="4" s="1"/>
  <c r="M684" i="4" s="1"/>
  <c r="M685" i="4" s="1"/>
  <c r="M686" i="4" s="1"/>
  <c r="M687" i="4" s="1"/>
  <c r="M688" i="4" s="1"/>
  <c r="M689" i="4" s="1"/>
  <c r="M690" i="4" s="1"/>
  <c r="M691" i="4" s="1"/>
  <c r="M692" i="4" s="1"/>
  <c r="M693" i="4" s="1"/>
  <c r="M694" i="4" s="1"/>
  <c r="M695" i="4" s="1"/>
  <c r="M696" i="4" s="1"/>
  <c r="M697" i="4" s="1"/>
  <c r="M698" i="4" s="1"/>
  <c r="M699" i="4" s="1"/>
  <c r="M700" i="4" s="1"/>
  <c r="M701" i="4" s="1"/>
  <c r="M702" i="4" s="1"/>
  <c r="M703" i="4" s="1"/>
  <c r="M704" i="4" s="1"/>
  <c r="M705" i="4" s="1"/>
  <c r="M706" i="4" s="1"/>
  <c r="M707" i="4" s="1"/>
  <c r="M708" i="4" s="1"/>
  <c r="M709" i="4" s="1"/>
  <c r="M710" i="4" s="1"/>
  <c r="M711" i="4" s="1"/>
  <c r="M712" i="4" s="1"/>
  <c r="M713" i="4" s="1"/>
  <c r="M714" i="4" s="1"/>
  <c r="M715" i="4" s="1"/>
  <c r="M716" i="4" s="1"/>
  <c r="M717" i="4" s="1"/>
  <c r="M718" i="4" s="1"/>
  <c r="M719" i="4" s="1"/>
  <c r="M720" i="4" s="1"/>
  <c r="M721" i="4" s="1"/>
  <c r="M722" i="4" s="1"/>
  <c r="M723" i="4" s="1"/>
  <c r="M724" i="4" s="1"/>
  <c r="M725" i="4" s="1"/>
  <c r="M726" i="4" s="1"/>
  <c r="M727" i="4" s="1"/>
  <c r="M728" i="4" s="1"/>
  <c r="M729" i="4" s="1"/>
  <c r="M730" i="4" s="1"/>
  <c r="M731" i="4" s="1"/>
  <c r="M732" i="4" s="1"/>
  <c r="M733" i="4" s="1"/>
  <c r="M734" i="4" s="1"/>
  <c r="M735" i="4" s="1"/>
  <c r="M736" i="4" s="1"/>
  <c r="M737" i="4" s="1"/>
  <c r="M738" i="4" s="1"/>
  <c r="M739" i="4" s="1"/>
  <c r="M740" i="4" s="1"/>
  <c r="M741" i="4" s="1"/>
  <c r="M742" i="4" s="1"/>
  <c r="M743" i="4" s="1"/>
  <c r="M744" i="4" s="1"/>
  <c r="M745" i="4" s="1"/>
  <c r="M746" i="4" s="1"/>
  <c r="M747" i="4" s="1"/>
  <c r="M748" i="4" s="1"/>
  <c r="M749" i="4" s="1"/>
  <c r="M750" i="4" s="1"/>
  <c r="M751" i="4" s="1"/>
  <c r="M752" i="4" s="1"/>
  <c r="M753" i="4" s="1"/>
  <c r="M754" i="4" s="1"/>
  <c r="M755" i="4" s="1"/>
  <c r="M756" i="4" s="1"/>
  <c r="M757" i="4" s="1"/>
  <c r="M758" i="4" s="1"/>
  <c r="M759" i="4" s="1"/>
  <c r="M760" i="4" s="1"/>
  <c r="M761" i="4" s="1"/>
  <c r="M762" i="4" s="1"/>
  <c r="M763" i="4" s="1"/>
  <c r="M764" i="4" s="1"/>
  <c r="M765" i="4" s="1"/>
  <c r="M766" i="4" s="1"/>
  <c r="M767" i="4" s="1"/>
  <c r="M768" i="4" s="1"/>
  <c r="M769" i="4" s="1"/>
  <c r="M770" i="4" s="1"/>
  <c r="M771" i="4" s="1"/>
  <c r="M772" i="4" s="1"/>
  <c r="M773" i="4" s="1"/>
  <c r="M774" i="4" s="1"/>
  <c r="M775" i="4" s="1"/>
  <c r="M776" i="4" s="1"/>
  <c r="M777" i="4" s="1"/>
  <c r="M778" i="4" s="1"/>
  <c r="M779" i="4" s="1"/>
  <c r="M780" i="4" s="1"/>
  <c r="M781" i="4" s="1"/>
  <c r="M782" i="4" s="1"/>
  <c r="M783" i="4" s="1"/>
  <c r="M784" i="4" s="1"/>
  <c r="M785" i="4" s="1"/>
  <c r="M786" i="4" s="1"/>
  <c r="M787" i="4" s="1"/>
  <c r="M788" i="4" s="1"/>
  <c r="M789" i="4" s="1"/>
  <c r="M790" i="4" s="1"/>
  <c r="M791" i="4" s="1"/>
  <c r="M792" i="4" s="1"/>
  <c r="M793" i="4" s="1"/>
  <c r="M794" i="4" s="1"/>
  <c r="M795" i="4" s="1"/>
  <c r="M796" i="4" s="1"/>
  <c r="M797" i="4" s="1"/>
  <c r="M798" i="4" s="1"/>
  <c r="M799" i="4" s="1"/>
  <c r="M800" i="4" s="1"/>
  <c r="M801" i="4" s="1"/>
  <c r="M802" i="4" s="1"/>
  <c r="M803" i="4" s="1"/>
  <c r="M804" i="4" s="1"/>
  <c r="M805" i="4" s="1"/>
  <c r="M806" i="4" s="1"/>
  <c r="M807" i="4" s="1"/>
  <c r="M808" i="4" s="1"/>
  <c r="M809" i="4" s="1"/>
  <c r="M810" i="4" s="1"/>
  <c r="M811" i="4" s="1"/>
  <c r="M812" i="4" s="1"/>
  <c r="M813" i="4" s="1"/>
  <c r="M814" i="4" s="1"/>
  <c r="M815" i="4" s="1"/>
  <c r="M816" i="4" s="1"/>
  <c r="M817" i="4" s="1"/>
  <c r="M818" i="4" s="1"/>
  <c r="M819" i="4" s="1"/>
  <c r="M820" i="4" s="1"/>
  <c r="M821" i="4" s="1"/>
  <c r="M822" i="4" s="1"/>
  <c r="M823" i="4" s="1"/>
  <c r="M824" i="4" s="1"/>
  <c r="M825" i="4" s="1"/>
  <c r="M826" i="4" s="1"/>
  <c r="M827" i="4" s="1"/>
  <c r="M828" i="4" s="1"/>
  <c r="M829" i="4" s="1"/>
  <c r="M830" i="4" s="1"/>
  <c r="M831" i="4" s="1"/>
  <c r="M832" i="4" s="1"/>
  <c r="M833" i="4" s="1"/>
  <c r="M834" i="4" s="1"/>
  <c r="M835" i="4" s="1"/>
  <c r="M836" i="4" s="1"/>
  <c r="M837" i="4" s="1"/>
  <c r="M838" i="4" s="1"/>
  <c r="M839" i="4" s="1"/>
  <c r="M840" i="4" s="1"/>
  <c r="M841" i="4" s="1"/>
  <c r="M842" i="4" s="1"/>
  <c r="M843" i="4" s="1"/>
  <c r="M844" i="4" s="1"/>
  <c r="M845" i="4" s="1"/>
  <c r="M846" i="4" s="1"/>
  <c r="M847" i="4" s="1"/>
  <c r="M848" i="4" s="1"/>
  <c r="M849" i="4" s="1"/>
  <c r="M850" i="4" s="1"/>
  <c r="M851" i="4" s="1"/>
  <c r="M852" i="4" s="1"/>
  <c r="M853" i="4" s="1"/>
  <c r="M854" i="4" s="1"/>
  <c r="M855" i="4" s="1"/>
  <c r="M856" i="4" s="1"/>
  <c r="M857" i="4" s="1"/>
  <c r="M858" i="4" s="1"/>
  <c r="M859" i="4" s="1"/>
  <c r="M860" i="4" s="1"/>
  <c r="M861" i="4" s="1"/>
  <c r="M862" i="4" s="1"/>
  <c r="M863" i="4" s="1"/>
  <c r="M864" i="4" s="1"/>
  <c r="M865" i="4" s="1"/>
  <c r="M866" i="4" s="1"/>
  <c r="M867" i="4" s="1"/>
  <c r="M868" i="4" s="1"/>
  <c r="M869" i="4" s="1"/>
  <c r="M870" i="4" s="1"/>
  <c r="M871" i="4" s="1"/>
  <c r="M872" i="4" s="1"/>
  <c r="M873" i="4" s="1"/>
  <c r="M874" i="4" s="1"/>
  <c r="M875" i="4" s="1"/>
  <c r="M876" i="4" s="1"/>
  <c r="M877" i="4" s="1"/>
  <c r="M878" i="4" s="1"/>
  <c r="M879" i="4" s="1"/>
  <c r="M880" i="4" s="1"/>
  <c r="M881" i="4" s="1"/>
  <c r="M882" i="4" s="1"/>
  <c r="M883" i="4" s="1"/>
  <c r="M884" i="4" s="1"/>
  <c r="M885" i="4" s="1"/>
  <c r="M886" i="4" s="1"/>
  <c r="M887" i="4" s="1"/>
  <c r="M888" i="4" s="1"/>
  <c r="M889" i="4" s="1"/>
  <c r="M890" i="4" s="1"/>
  <c r="M891" i="4" s="1"/>
  <c r="M892" i="4" s="1"/>
  <c r="M893" i="4" s="1"/>
  <c r="M894" i="4" s="1"/>
  <c r="M895" i="4" s="1"/>
  <c r="M896" i="4" s="1"/>
  <c r="M897" i="4" s="1"/>
  <c r="M898" i="4" s="1"/>
  <c r="M899" i="4" s="1"/>
  <c r="M900" i="4" s="1"/>
  <c r="M901" i="4" s="1"/>
  <c r="M902" i="4" s="1"/>
  <c r="M903" i="4" s="1"/>
  <c r="M904" i="4" s="1"/>
  <c r="M905" i="4" s="1"/>
  <c r="M906" i="4" s="1"/>
  <c r="M907" i="4" s="1"/>
  <c r="M908" i="4" s="1"/>
  <c r="M909" i="4" s="1"/>
  <c r="M910" i="4" s="1"/>
  <c r="M911" i="4" s="1"/>
  <c r="M912" i="4" s="1"/>
  <c r="M913" i="4" s="1"/>
  <c r="M914" i="4" s="1"/>
  <c r="M915" i="4" s="1"/>
  <c r="M916" i="4" s="1"/>
  <c r="M917" i="4" s="1"/>
  <c r="M918" i="4" s="1"/>
  <c r="M919" i="4" s="1"/>
  <c r="M920" i="4" s="1"/>
  <c r="M921" i="4" s="1"/>
  <c r="M922" i="4" s="1"/>
  <c r="M923" i="4" s="1"/>
  <c r="M924" i="4" s="1"/>
  <c r="M925" i="4" s="1"/>
  <c r="M926" i="4" s="1"/>
  <c r="M927" i="4" s="1"/>
  <c r="M928" i="4" s="1"/>
  <c r="M929" i="4" s="1"/>
  <c r="M930" i="4" s="1"/>
  <c r="M931" i="4" s="1"/>
  <c r="M932" i="4" s="1"/>
  <c r="M933" i="4" s="1"/>
  <c r="M934" i="4" s="1"/>
  <c r="M935" i="4" s="1"/>
  <c r="M936" i="4" s="1"/>
  <c r="M937" i="4" s="1"/>
  <c r="M938" i="4" s="1"/>
  <c r="M939" i="4" s="1"/>
  <c r="M940" i="4" s="1"/>
  <c r="M941" i="4" s="1"/>
  <c r="M942" i="4" s="1"/>
  <c r="M943" i="4" s="1"/>
  <c r="M944" i="4" s="1"/>
  <c r="M945" i="4" s="1"/>
  <c r="M946" i="4" s="1"/>
  <c r="M947" i="4" s="1"/>
  <c r="M948" i="4" s="1"/>
  <c r="M949" i="4" s="1"/>
  <c r="M950" i="4" s="1"/>
  <c r="M951" i="4" s="1"/>
  <c r="M952" i="4" s="1"/>
  <c r="M953" i="4" s="1"/>
  <c r="M954" i="4" s="1"/>
  <c r="M955" i="4" s="1"/>
  <c r="M956" i="4" s="1"/>
  <c r="M957" i="4" s="1"/>
  <c r="M958" i="4" s="1"/>
  <c r="M959" i="4" s="1"/>
  <c r="M960" i="4" s="1"/>
  <c r="M961" i="4" s="1"/>
  <c r="M962" i="4" s="1"/>
  <c r="M963" i="4" s="1"/>
  <c r="M964" i="4" s="1"/>
  <c r="M965" i="4" s="1"/>
  <c r="M966" i="4" s="1"/>
  <c r="M967" i="4" s="1"/>
  <c r="M968" i="4" s="1"/>
  <c r="M969" i="4" s="1"/>
  <c r="M970" i="4" s="1"/>
  <c r="M971" i="4" s="1"/>
  <c r="M972" i="4" s="1"/>
  <c r="M973" i="4" s="1"/>
  <c r="M974" i="4" s="1"/>
  <c r="M975" i="4" s="1"/>
  <c r="M976" i="4" s="1"/>
  <c r="M977" i="4" s="1"/>
  <c r="M978" i="4" s="1"/>
  <c r="M979" i="4" s="1"/>
  <c r="M980" i="4" s="1"/>
  <c r="M981" i="4" s="1"/>
  <c r="H12" i="2"/>
  <c r="G25" i="4"/>
  <c r="G27" i="4"/>
  <c r="G35" i="4"/>
  <c r="G37" i="4"/>
  <c r="G39" i="4"/>
  <c r="G41" i="4"/>
  <c r="G45" i="4"/>
  <c r="G47" i="4"/>
  <c r="G55" i="4"/>
  <c r="G57" i="4"/>
  <c r="G59" i="4"/>
  <c r="G63" i="4"/>
  <c r="G65" i="4"/>
  <c r="G67" i="4"/>
  <c r="G69" i="4"/>
  <c r="G85" i="4"/>
  <c r="G87" i="4"/>
  <c r="G95" i="4"/>
  <c r="G97" i="4"/>
  <c r="G107" i="4"/>
  <c r="G111" i="4"/>
  <c r="G113" i="4"/>
  <c r="G181" i="4"/>
  <c r="G183" i="4"/>
  <c r="G185" i="4"/>
  <c r="G187" i="4"/>
  <c r="G24" i="4"/>
  <c r="G26" i="4"/>
  <c r="G30" i="4"/>
  <c r="G32" i="4"/>
  <c r="G48" i="4"/>
  <c r="G50" i="4"/>
  <c r="G52" i="4"/>
  <c r="G56" i="4"/>
  <c r="G58" i="4"/>
  <c r="G70" i="4"/>
  <c r="G78" i="4"/>
  <c r="G82" i="4"/>
  <c r="G84" i="4"/>
  <c r="G94" i="4"/>
  <c r="G98" i="4"/>
  <c r="G100" i="4"/>
  <c r="G102" i="4"/>
  <c r="G106" i="4"/>
  <c r="G110" i="4"/>
  <c r="G116" i="4"/>
  <c r="G142" i="4"/>
  <c r="G146" i="4"/>
  <c r="G148" i="4"/>
  <c r="G164" i="4"/>
  <c r="G166" i="4"/>
  <c r="G172" i="4"/>
  <c r="G174" i="4"/>
  <c r="G180" i="4"/>
  <c r="G182" i="4"/>
  <c r="G167" i="4"/>
  <c r="G179" i="4"/>
  <c r="G40" i="4"/>
  <c r="G44" i="4"/>
  <c r="G68" i="4"/>
  <c r="G92" i="4"/>
  <c r="G64" i="4"/>
  <c r="G130" i="4"/>
  <c r="G132" i="4"/>
  <c r="G120" i="4"/>
  <c r="G122" i="4"/>
  <c r="G124" i="4"/>
  <c r="G128" i="4"/>
  <c r="G162" i="4"/>
  <c r="G152" i="4"/>
  <c r="G154" i="4"/>
  <c r="G156" i="4"/>
  <c r="G117" i="4"/>
  <c r="G119" i="4"/>
  <c r="G121" i="4"/>
  <c r="G123" i="4"/>
  <c r="G129" i="4"/>
  <c r="G133" i="4"/>
  <c r="G135" i="4"/>
  <c r="G137" i="4"/>
  <c r="G103" i="4"/>
  <c r="G149" i="4"/>
  <c r="G151" i="4"/>
  <c r="G159" i="4"/>
  <c r="G161" i="4"/>
  <c r="G165" i="4"/>
  <c r="G83" i="4"/>
  <c r="G90" i="4"/>
  <c r="G147" i="4"/>
  <c r="G175" i="4"/>
  <c r="G46" i="4"/>
  <c r="G96" i="4"/>
  <c r="G115" i="4"/>
  <c r="G31" i="4"/>
  <c r="G127" i="4"/>
  <c r="G136" i="4"/>
  <c r="G72" i="4"/>
  <c r="G88" i="4"/>
  <c r="G160" i="4"/>
  <c r="G134" i="4"/>
  <c r="G43" i="4"/>
  <c r="G138" i="4"/>
  <c r="G140" i="4"/>
  <c r="G144" i="4"/>
  <c r="G168" i="4"/>
  <c r="G170" i="4"/>
  <c r="G178" i="4"/>
  <c r="G22" i="4"/>
  <c r="G74" i="4"/>
  <c r="G76" i="4"/>
  <c r="G80" i="4"/>
  <c r="G104" i="4"/>
  <c r="G131" i="4"/>
  <c r="G163" i="4"/>
  <c r="G176" i="4"/>
  <c r="G38" i="4"/>
  <c r="G42" i="4"/>
  <c r="G54" i="4"/>
  <c r="G60" i="4"/>
  <c r="G62" i="4"/>
  <c r="G66" i="4"/>
  <c r="G71" i="4"/>
  <c r="G73" i="4"/>
  <c r="G86" i="4"/>
  <c r="G99" i="4"/>
  <c r="G101" i="4"/>
  <c r="G108" i="4"/>
  <c r="G114" i="4"/>
  <c r="G118" i="4"/>
  <c r="G126" i="4"/>
  <c r="G143" i="4"/>
  <c r="G145" i="4"/>
  <c r="G171" i="4"/>
  <c r="G184" i="4"/>
  <c r="G186" i="4"/>
  <c r="G188" i="4"/>
  <c r="G23" i="4"/>
  <c r="G28" i="4"/>
  <c r="G36" i="4"/>
  <c r="G51" i="4"/>
  <c r="G53" i="4"/>
  <c r="G79" i="4"/>
  <c r="G81" i="4"/>
  <c r="G105" i="4"/>
  <c r="G112" i="4"/>
  <c r="G150" i="4"/>
  <c r="G158" i="4"/>
  <c r="G177" i="4"/>
  <c r="G49" i="4"/>
  <c r="G155" i="4"/>
  <c r="G91" i="4"/>
  <c r="G169" i="4"/>
  <c r="G34" i="4"/>
  <c r="G75" i="4"/>
  <c r="G89" i="4"/>
  <c r="G139" i="4"/>
  <c r="G153" i="4"/>
  <c r="G33" i="4"/>
  <c r="G29" i="4"/>
  <c r="G61" i="4"/>
  <c r="G77" i="4"/>
  <c r="G93" i="4"/>
  <c r="G109" i="4"/>
  <c r="G125" i="4"/>
  <c r="G141" i="4"/>
  <c r="G157" i="4"/>
  <c r="G173" i="4"/>
  <c r="H74" i="2" l="1"/>
  <c r="F14" i="5" s="1"/>
  <c r="I12" i="2"/>
  <c r="AI73" i="2"/>
  <c r="AB12" i="5" s="1"/>
  <c r="AI75" i="2"/>
  <c r="AB14" i="5" s="1"/>
  <c r="I74" i="2"/>
  <c r="G14" i="5" s="1"/>
  <c r="H73" i="2"/>
  <c r="F12" i="5" s="1"/>
  <c r="AP12" i="2" l="1"/>
  <c r="AP73" i="2" s="1"/>
  <c r="J12" i="2"/>
  <c r="K12" i="2" s="1"/>
  <c r="AB17" i="5"/>
  <c r="J74" i="2"/>
  <c r="H14" i="5" s="1"/>
  <c r="J73" i="2"/>
  <c r="H12" i="5" s="1"/>
  <c r="I73" i="2"/>
  <c r="G12" i="5" s="1"/>
  <c r="G17" i="5" s="1"/>
  <c r="AS12" i="2" l="1"/>
  <c r="AS73" i="2" s="1"/>
  <c r="D25" i="5" s="1"/>
  <c r="AR12" i="2"/>
  <c r="AR73" i="2" s="1"/>
  <c r="D24" i="5" s="1"/>
  <c r="AQ12" i="2"/>
  <c r="AQ73" i="2" s="1"/>
  <c r="D23" i="5" s="1"/>
  <c r="AI17" i="5"/>
  <c r="K74" i="2"/>
  <c r="I14" i="5" s="1"/>
  <c r="K73" i="2"/>
  <c r="I12" i="5" s="1"/>
  <c r="E20" i="5" l="1"/>
  <c r="F20" i="5" s="1"/>
</calcChain>
</file>

<file path=xl/sharedStrings.xml><?xml version="1.0" encoding="utf-8"?>
<sst xmlns="http://schemas.openxmlformats.org/spreadsheetml/2006/main" count="396" uniqueCount="291">
  <si>
    <t>POSTUP:</t>
  </si>
  <si>
    <t>1.</t>
  </si>
  <si>
    <t>2.</t>
  </si>
  <si>
    <t>Název projektu</t>
  </si>
  <si>
    <t>Pozice</t>
  </si>
  <si>
    <t>Kód ISPV</t>
  </si>
  <si>
    <t>Diferenciace hrubé mzdy/platu</t>
  </si>
  <si>
    <t>Hrubá mzda dle ISPV (sazba za 1,0 úvazek za kalendářní měsíc)</t>
  </si>
  <si>
    <t>Počet měsíců</t>
  </si>
  <si>
    <t>Celkem</t>
  </si>
  <si>
    <t>v Kč</t>
  </si>
  <si>
    <t>Návratový grant - hlavní řešitel</t>
  </si>
  <si>
    <t>Indikátor</t>
  </si>
  <si>
    <t>Destinace</t>
  </si>
  <si>
    <t>Počet dní</t>
  </si>
  <si>
    <t>Hlavní řešitel návratového grantu</t>
  </si>
  <si>
    <t>Výjezdy</t>
  </si>
  <si>
    <t xml:space="preserve">Destination correction coefficient value </t>
  </si>
  <si>
    <t>Calculating the amount per day - outgoings</t>
  </si>
  <si>
    <t>Ammount per day</t>
  </si>
  <si>
    <t>0,480 – 0,799</t>
  </si>
  <si>
    <t>4364 CZK x 0,75</t>
  </si>
  <si>
    <t>3273 CZK</t>
  </si>
  <si>
    <t>0,8 – 0,999</t>
  </si>
  <si>
    <t>4364 CZK x 0,875</t>
  </si>
  <si>
    <t>3818 CZK</t>
  </si>
  <si>
    <t>1,0 – 1,520</t>
  </si>
  <si>
    <t>4364 CZK</t>
  </si>
  <si>
    <t>Destination</t>
  </si>
  <si>
    <t>Destination correction coefficient value  ((MSCA 2018–2020))</t>
  </si>
  <si>
    <t>CHECK</t>
  </si>
  <si>
    <t>Skupina</t>
  </si>
  <si>
    <t>Albánie</t>
  </si>
  <si>
    <t>1. ZoR</t>
  </si>
  <si>
    <t>Alžírsko</t>
  </si>
  <si>
    <t>2. ZoR</t>
  </si>
  <si>
    <t>Angola</t>
  </si>
  <si>
    <t>3. ZoR</t>
  </si>
  <si>
    <t>Argentina</t>
  </si>
  <si>
    <t>4. ZoR</t>
  </si>
  <si>
    <t>Arménie</t>
  </si>
  <si>
    <t>5. ZoR</t>
  </si>
  <si>
    <t>Austrálie</t>
  </si>
  <si>
    <t>6. ZoR</t>
  </si>
  <si>
    <t>Ázerbájdžán</t>
  </si>
  <si>
    <t>7. ZoR</t>
  </si>
  <si>
    <t>Bangladéš</t>
  </si>
  <si>
    <t>8. ZoR</t>
  </si>
  <si>
    <t>Barbados</t>
  </si>
  <si>
    <t>9. ZoR</t>
  </si>
  <si>
    <t>Belgie</t>
  </si>
  <si>
    <t>10. ZoR</t>
  </si>
  <si>
    <t>Belize</t>
  </si>
  <si>
    <t>11. ZoR</t>
  </si>
  <si>
    <t>Bělorusko</t>
  </si>
  <si>
    <t>12. ZoR</t>
  </si>
  <si>
    <t>Benin</t>
  </si>
  <si>
    <t>13. ZoR</t>
  </si>
  <si>
    <t>Bermudy</t>
  </si>
  <si>
    <t>14. ZoR</t>
  </si>
  <si>
    <t>Bolívie</t>
  </si>
  <si>
    <t>15. ZoR</t>
  </si>
  <si>
    <t>Bosna a Hercegovina</t>
  </si>
  <si>
    <t>Botswana</t>
  </si>
  <si>
    <t>Brazílie</t>
  </si>
  <si>
    <t>Bulharsko</t>
  </si>
  <si>
    <t>Burkina Faso</t>
  </si>
  <si>
    <t>Burundi</t>
  </si>
  <si>
    <t>Čad</t>
  </si>
  <si>
    <t>Černá Hora</t>
  </si>
  <si>
    <t>Česká republika</t>
  </si>
  <si>
    <t>Čína</t>
  </si>
  <si>
    <t>Dánsko</t>
  </si>
  <si>
    <t>Demokratická republika Kongo</t>
  </si>
  <si>
    <t>Dominikánská republika</t>
  </si>
  <si>
    <t>Džibutsko</t>
  </si>
  <si>
    <t>Egypt</t>
  </si>
  <si>
    <t>Ekvádor</t>
  </si>
  <si>
    <t>Eritrea</t>
  </si>
  <si>
    <t>Estonsko</t>
  </si>
  <si>
    <t>Etiopie</t>
  </si>
  <si>
    <t>Faerské ostrovy</t>
  </si>
  <si>
    <t>Fidži</t>
  </si>
  <si>
    <t>Filipíny</t>
  </si>
  <si>
    <t>Finsko</t>
  </si>
  <si>
    <t>Francie</t>
  </si>
  <si>
    <t>Gabon</t>
  </si>
  <si>
    <t>Gambie</t>
  </si>
  <si>
    <t>Ghana</t>
  </si>
  <si>
    <t>Gruzie</t>
  </si>
  <si>
    <t>Guatemala</t>
  </si>
  <si>
    <t>Guinea</t>
  </si>
  <si>
    <t>Guinea-Bissau</t>
  </si>
  <si>
    <t>Guyana</t>
  </si>
  <si>
    <t>Haiti</t>
  </si>
  <si>
    <t>Honduras</t>
  </si>
  <si>
    <t>Hongkong</t>
  </si>
  <si>
    <t>Chile</t>
  </si>
  <si>
    <t>Chorvatsko</t>
  </si>
  <si>
    <t>Indie</t>
  </si>
  <si>
    <t>Indonésie</t>
  </si>
  <si>
    <t>Irsko</t>
  </si>
  <si>
    <t>Island</t>
  </si>
  <si>
    <t>Itálie</t>
  </si>
  <si>
    <t>Izrael</t>
  </si>
  <si>
    <t>Jamajka</t>
  </si>
  <si>
    <t>Japonsko</t>
  </si>
  <si>
    <t>Jemen</t>
  </si>
  <si>
    <t>Jihoafrická republika</t>
  </si>
  <si>
    <t>Jižní Korea</t>
  </si>
  <si>
    <t>Jordánsko</t>
  </si>
  <si>
    <t>Kambodža</t>
  </si>
  <si>
    <t>Kamerun</t>
  </si>
  <si>
    <t>Kanada</t>
  </si>
  <si>
    <t>Kapverdy</t>
  </si>
  <si>
    <t>Kazachstán</t>
  </si>
  <si>
    <t>Keňa</t>
  </si>
  <si>
    <t>Kolumbie</t>
  </si>
  <si>
    <t>Komory</t>
  </si>
  <si>
    <t>Kongo</t>
  </si>
  <si>
    <t>Kosovská republika</t>
  </si>
  <si>
    <t>Kostarika</t>
  </si>
  <si>
    <t>Kuba</t>
  </si>
  <si>
    <t>Kypr</t>
  </si>
  <si>
    <t>Kyrgyzstán</t>
  </si>
  <si>
    <t>Laos</t>
  </si>
  <si>
    <t>Lesotho</t>
  </si>
  <si>
    <t>Libanon</t>
  </si>
  <si>
    <t>Libérie</t>
  </si>
  <si>
    <t>Libye</t>
  </si>
  <si>
    <t>Lichtenštejnsko</t>
  </si>
  <si>
    <t>Litva</t>
  </si>
  <si>
    <t>Lotyšsko</t>
  </si>
  <si>
    <t>Lucembursko</t>
  </si>
  <si>
    <t>Madagaskar</t>
  </si>
  <si>
    <t>Maďarsko</t>
  </si>
  <si>
    <t>Makedonie</t>
  </si>
  <si>
    <t>Malajsie</t>
  </si>
  <si>
    <t>Malawi</t>
  </si>
  <si>
    <t>Mali</t>
  </si>
  <si>
    <t>Malta</t>
  </si>
  <si>
    <t>Maroko</t>
  </si>
  <si>
    <t>Mauricius</t>
  </si>
  <si>
    <t>Mauritánie</t>
  </si>
  <si>
    <t>Mexiko</t>
  </si>
  <si>
    <t>Moldavská republika</t>
  </si>
  <si>
    <t>Mosambik</t>
  </si>
  <si>
    <t>Myanmar</t>
  </si>
  <si>
    <t>Namibie</t>
  </si>
  <si>
    <t>Německo</t>
  </si>
  <si>
    <t>Nepál</t>
  </si>
  <si>
    <t>Niger</t>
  </si>
  <si>
    <t>Nigérie</t>
  </si>
  <si>
    <t>Nikaragua</t>
  </si>
  <si>
    <t>Nizozemsko</t>
  </si>
  <si>
    <t>Norsko</t>
  </si>
  <si>
    <t>Nová Kaledonie</t>
  </si>
  <si>
    <t>Nový Zéland</t>
  </si>
  <si>
    <t>Pákistán</t>
  </si>
  <si>
    <t>Palestinská autonomní území</t>
  </si>
  <si>
    <t>Panama</t>
  </si>
  <si>
    <t>Papua-Nová Guinea</t>
  </si>
  <si>
    <t>Paraguay</t>
  </si>
  <si>
    <t>Peru</t>
  </si>
  <si>
    <t>Pobřeží slonoviny</t>
  </si>
  <si>
    <t>Polsko</t>
  </si>
  <si>
    <t>Portugalsko</t>
  </si>
  <si>
    <t>Rakousko</t>
  </si>
  <si>
    <t>Republika Srbsko</t>
  </si>
  <si>
    <t>Rumunsko</t>
  </si>
  <si>
    <t>Rusko</t>
  </si>
  <si>
    <t>Rwanda</t>
  </si>
  <si>
    <t>Řecko</t>
  </si>
  <si>
    <t>Salvador</t>
  </si>
  <si>
    <t>Samoa</t>
  </si>
  <si>
    <t>Saúdská Arábie</t>
  </si>
  <si>
    <t>Senegal</t>
  </si>
  <si>
    <t>Sierra Leone</t>
  </si>
  <si>
    <t>Singapur</t>
  </si>
  <si>
    <t>Slovensko</t>
  </si>
  <si>
    <t>Slovinsko</t>
  </si>
  <si>
    <t>Spojené arabské emiráty</t>
  </si>
  <si>
    <t>Srí Lanka</t>
  </si>
  <si>
    <t>Středoafrická republika</t>
  </si>
  <si>
    <t>Súdán</t>
  </si>
  <si>
    <t>Surinam</t>
  </si>
  <si>
    <t>Svazijsko</t>
  </si>
  <si>
    <t>Sýrie</t>
  </si>
  <si>
    <t>Šalamounovy ostrovy</t>
  </si>
  <si>
    <t>Španělsko</t>
  </si>
  <si>
    <t>Švédsko</t>
  </si>
  <si>
    <t>Švýcarsko</t>
  </si>
  <si>
    <t>Tádžikistán</t>
  </si>
  <si>
    <t>Tanzanie</t>
  </si>
  <si>
    <t>Thajsko</t>
  </si>
  <si>
    <t>Tchaj-wan</t>
  </si>
  <si>
    <t>Togo</t>
  </si>
  <si>
    <t>Tonga</t>
  </si>
  <si>
    <t>Trinidad a Tobago</t>
  </si>
  <si>
    <t>Tunisko</t>
  </si>
  <si>
    <t>Turecko</t>
  </si>
  <si>
    <t>Turkmenistán</t>
  </si>
  <si>
    <t>Uganda</t>
  </si>
  <si>
    <t>Ukrajina</t>
  </si>
  <si>
    <t>Uruguay</t>
  </si>
  <si>
    <t>USA</t>
  </si>
  <si>
    <t>Uzbekistán</t>
  </si>
  <si>
    <t>Vanuatu</t>
  </si>
  <si>
    <t>Velká Británie</t>
  </si>
  <si>
    <t>Venezuela</t>
  </si>
  <si>
    <t>Vietnam</t>
  </si>
  <si>
    <t>Východní Timor</t>
  </si>
  <si>
    <t>Zambie</t>
  </si>
  <si>
    <t>Zimbabwe</t>
  </si>
  <si>
    <t>Mentor</t>
  </si>
  <si>
    <t>Mobilita hlavního řešitele návratového grantu (výjezdy)</t>
  </si>
  <si>
    <t>Rozvoj vzdělávání hlavního řešitele návratového grantu</t>
  </si>
  <si>
    <t>Sazba na jednu produktivní hodinu</t>
  </si>
  <si>
    <t>Počet produktivních hodin</t>
  </si>
  <si>
    <t>Indikátory</t>
  </si>
  <si>
    <t>204 041</t>
  </si>
  <si>
    <t>244 021</t>
  </si>
  <si>
    <t>204 032</t>
  </si>
  <si>
    <t>Pořadí ZoR</t>
  </si>
  <si>
    <t>Výpočet produktivních hodin</t>
  </si>
  <si>
    <t>medián</t>
  </si>
  <si>
    <t>3Q</t>
  </si>
  <si>
    <t>Hodinová sazba na 1 produktivní hodinu</t>
  </si>
  <si>
    <t>Výzkumný pracovník (tým)</t>
  </si>
  <si>
    <t>Technický pracovník (tým)</t>
  </si>
  <si>
    <t>Hrubá mzda dle ISPV včetně odvodů za zaměstnavatele</t>
  </si>
  <si>
    <t>Hlavní řešitel (junior)</t>
  </si>
  <si>
    <t>Hlavní řešitel (senior)</t>
  </si>
  <si>
    <t>země s korekčním koeficientem 1,0 - 1,520</t>
  </si>
  <si>
    <t>Sazba na den</t>
  </si>
  <si>
    <t>Sazba na měsíc</t>
  </si>
  <si>
    <t>Sazba</t>
  </si>
  <si>
    <t>Počet hodin vzdělávání</t>
  </si>
  <si>
    <t>Příspevek na péči</t>
  </si>
  <si>
    <t>Jednotkový náklad na vzdělávání hlavního řešitele (na min. 8 hod)</t>
  </si>
  <si>
    <t>v kč</t>
  </si>
  <si>
    <t>Pomocný odborný tým pro realizaci návratového grantu</t>
  </si>
  <si>
    <t>Příspěvek na péči o dítě či osobu blízkou</t>
  </si>
  <si>
    <t>Údaje k vyplnění do rozpočtu projektu</t>
  </si>
  <si>
    <t>počet jednotek</t>
  </si>
  <si>
    <t>Položka rozpočtu: Jednotkové náklady - implementace návratových grantů (Aktivita 3)</t>
  </si>
  <si>
    <t>celkem</t>
  </si>
  <si>
    <t>Přehled indikátorů</t>
  </si>
  <si>
    <t>plánovaná hodnota</t>
  </si>
  <si>
    <t>Počet měsíců čerpání příspěvku</t>
  </si>
  <si>
    <t>hod.</t>
  </si>
  <si>
    <t>Identifikace návratového grantu</t>
  </si>
  <si>
    <t>hlavní řešitel (junior)</t>
  </si>
  <si>
    <t>hlavní řešitel (senior)</t>
  </si>
  <si>
    <t>země s korekčním koeficientem 0,480 - 0,799</t>
  </si>
  <si>
    <t>země s korekčním koeficientem 0,8 - 0,999</t>
  </si>
  <si>
    <t>vyberte z rolovacího menu</t>
  </si>
  <si>
    <t>doba zapojení mentora do návratového grantu v měsících</t>
  </si>
  <si>
    <t>doba zapojení odborného týmu do realizace návratového grantu v měsících</t>
  </si>
  <si>
    <t>celkem za mobilitu</t>
  </si>
  <si>
    <t>1- 6 měsíců</t>
  </si>
  <si>
    <t>Zdroj dat: ISPV za rok 2023 (mzdová sféra)</t>
  </si>
  <si>
    <t>Úvazek</t>
  </si>
  <si>
    <t>Suma úvazků</t>
  </si>
  <si>
    <t>Náklady</t>
  </si>
  <si>
    <t>Návratový grant  - hlavní řešitel</t>
  </si>
  <si>
    <t>HM (6 812,- Kč + odvody za zaměstnavatele; čistého cca 5 000 Kč)</t>
  </si>
  <si>
    <t>* vyplňují se pouze bílé buňky</t>
  </si>
  <si>
    <t>Kalkulačka Aktivita 3_žádost o podporu</t>
  </si>
  <si>
    <t>v měsících</t>
  </si>
  <si>
    <t>ve dnech</t>
  </si>
  <si>
    <t>* tento list žadatel needituje</t>
  </si>
  <si>
    <t>Suma prostředků na návratové granty
(v dělení na jednotlivé jednotkové náklady)</t>
  </si>
  <si>
    <t>List "Kalkulačka Aktivita 3_žádost"</t>
  </si>
  <si>
    <t>List "Pomocná tabulka_návrat. granty"</t>
  </si>
  <si>
    <t>KALKULAČKA AKTIVITA 3_ŽÁDOST O PODPORU</t>
  </si>
  <si>
    <t>Žadatel</t>
  </si>
  <si>
    <t>Pomocná tabulka_odhad prostředků na návratové granty</t>
  </si>
  <si>
    <t>úvazek za 1 kalendářní měsíc (0,5 - 1,0)</t>
  </si>
  <si>
    <r>
      <rPr>
        <b/>
        <sz val="10"/>
        <color theme="1"/>
        <rFont val="Segoe UI"/>
        <family val="2"/>
        <charset val="238"/>
      </rPr>
      <t>Tento list žadatel needituje.</t>
    </r>
    <r>
      <rPr>
        <sz val="10"/>
        <color theme="1"/>
        <rFont val="Segoe UI"/>
        <family val="2"/>
        <charset val="238"/>
      </rPr>
      <t xml:space="preserve"> 
Údaje se vyplňují automaticky. List obsahuje údaje o kumulativní výši odhadovaných nákladů na realizaci návratových grantů (aktivita č. 3).
V řádku 20 jsou uvedeny údaje potřebné pro správné vyplnění položky rozpočtu "Jednotkové náklady - implementace návratových grantů (Aktivita 3)". </t>
    </r>
  </si>
  <si>
    <t>Poznámka</t>
  </si>
  <si>
    <t>V případě potřeby lze v tomto sloupci okomentovat nastavení daného návratového grantu.</t>
  </si>
  <si>
    <t>vyplňte počet měsíců (celé číslo);pokud hlavní řešitel čerpá např. příspěvek na dvě osoby po celou dobu návratového grantu v délce 12 měsíců, vyplní se hodnota 24</t>
  </si>
  <si>
    <t>Počet pracovních dní (člověkoden)</t>
  </si>
  <si>
    <t>úvazek za 1 kalendářní měsíc (0,01 - 0,20)</t>
  </si>
  <si>
    <r>
      <rPr>
        <sz val="7.2"/>
        <color theme="1"/>
        <rFont val="Calibri"/>
        <family val="2"/>
        <charset val="238"/>
        <scheme val="minor"/>
      </rPr>
      <t>průměrný úvazek</t>
    </r>
    <r>
      <rPr>
        <sz val="9"/>
        <color theme="1"/>
        <rFont val="Calibri"/>
        <family val="2"/>
        <charset val="238"/>
        <scheme val="minor"/>
      </rPr>
      <t xml:space="preserve"> členů pomocného týmu za 1 kalendářní měsíc (0,01 - 2,00)</t>
    </r>
  </si>
  <si>
    <r>
      <rPr>
        <b/>
        <sz val="10"/>
        <color theme="1"/>
        <rFont val="Segoe UI"/>
        <family val="2"/>
        <charset val="238"/>
      </rPr>
      <t xml:space="preserve">Tento list žadatel edituje. Vyplňujte, prosím, pouze bílá pole, pokud je v poli možnost výběru z číselníku, použijte ji. 
</t>
    </r>
    <r>
      <rPr>
        <sz val="10"/>
        <color theme="1"/>
        <rFont val="Segoe UI"/>
        <family val="2"/>
        <charset val="238"/>
      </rPr>
      <t>Vyplňte pole "Název projektu" a "Žadatel".</t>
    </r>
    <r>
      <rPr>
        <b/>
        <sz val="10"/>
        <color theme="1"/>
        <rFont val="Segoe UI"/>
        <family val="2"/>
        <charset val="238"/>
      </rPr>
      <t xml:space="preserve">
</t>
    </r>
    <r>
      <rPr>
        <sz val="10"/>
        <color theme="1"/>
        <rFont val="Segoe UI"/>
        <family val="2"/>
        <charset val="238"/>
      </rPr>
      <t xml:space="preserve">Následně vyplňte údaje k jednotlivým návratovým grantům. Do každého řádku se vyplňují údaje k jednomu návratovému grantu (návratové granty mohou být označeny např. Návratový grant 1, Návratový grant 2, ...)
</t>
    </r>
    <r>
      <rPr>
        <b/>
        <u/>
        <sz val="10"/>
        <color theme="1"/>
        <rFont val="Segoe UI"/>
        <family val="2"/>
        <charset val="238"/>
      </rPr>
      <t>Ke každému návratovému grantu je nutné vždy vyplnit:</t>
    </r>
    <r>
      <rPr>
        <sz val="10"/>
        <color theme="1"/>
        <rFont val="Segoe UI"/>
        <family val="2"/>
        <charset val="238"/>
      </rPr>
      <t xml:space="preserve">
- údaje k jednotkovému nákladu "Návratový grant - hlavní řešitel" (žadatel vyplňuje pole "Identifikace návratového grantu", "Pozice", "Úvazek" a "Počet měsíců").
</t>
    </r>
    <r>
      <rPr>
        <b/>
        <u/>
        <sz val="10"/>
        <color theme="1"/>
        <rFont val="Segoe UI"/>
        <family val="2"/>
        <charset val="238"/>
      </rPr>
      <t>Ke každému návratovému grantu je možné (volitelné) vyplnit:</t>
    </r>
    <r>
      <rPr>
        <u/>
        <sz val="10"/>
        <color theme="1"/>
        <rFont val="Segoe UI"/>
        <family val="2"/>
        <charset val="238"/>
      </rPr>
      <t xml:space="preserve">
</t>
    </r>
    <r>
      <rPr>
        <sz val="10"/>
        <color theme="1"/>
        <rFont val="Segoe UI"/>
        <family val="2"/>
        <charset val="238"/>
      </rPr>
      <t>- údaje k jednotkovému nákladu "Mentor" (žadatel vyplňuje pole "Úvazek" a "Počet měsíců" v případě, že předpokládá zapojení mentora do realizace návratového grantu),
- údaje k jednotkovému nákladu "Pomocný odborný tým pro realizaci návratového grantu" (žadatel vyplňuje pole "Suma úvazků" a "Počet měsíců" v případě, že předpokládá zapojení pomocného odborného týmu do realizace návratového grantu; pole suma úvazků představuje sumu úvazků za všechny členy pomocného odborného týmu za jeden měsíc),
- údaje o jednotkovému nákladu "Příspěvek na péči o dítě či osobu blízkou" (žadatel vyplňuje pole "Počet měsíců čerpání příspěvku" v případě, že předpokládá potřebu čerpání příspěvku pro hlavního řešitele návratového grantu),
- údaje o jednotkovém nákladu "Mobilita hlavního řešitele návratového grantu (výjezdy)" (žadatel vyplňuje pole "Destinace" a "Počet měsíců" v případě, že předpokládá výjezd hlavního řešitele na zahraniční mobilitu v rámci realizace návratového grant),
- údaje o jednotkovém nákladu "Rozvoj vzdělávání hlavního řešitele návratového grantu" (žadatel vyplňuje pole "Počet hodin vzdělávání" v případě, že předpokládá potřebu vzdělávání pro hlavního řešitele návratového grantu).
Na základě vyplněných údajů dochází k výpočtu odhadovaných nákladů na návratový grant.</t>
    </r>
  </si>
  <si>
    <r>
      <t xml:space="preserve">Kalkulačka Aktivita 3_žádost o podporu (soubor ve formátu .xlsx) je určena: (1) k vyčíslení celkové výše odhadovaných nákladů souvisejících s plánovanou realizací návratových grantů a (2) ke stanovení odhadovaných hodnot indikátorů souvisejících s realizací návratových grantů. 
Prostředky na návratový grant se stanoví pomocí jednotkových nákladů. Náklady návratového grantu se skládají až ze 6 typů jednotkových nákladů, přičemž platí, že jednotkový náklad "Návratový grant - hlavní řešitel" je při realizaci návratového grantu povinný a ostatní jednotkové náklady jsou volitelné (Mentor, Pomocný odborný tým pro realizaci návratového grantu, Příspěvek na péči o dítě či osobu blízkou, Mobilita hlavního řešitele návratového grantu (výjezdy), Vzdělávání hlavního řešitele návratového grantu). Žadatel použije tyto volitelné jednotkové náklady v případě, že předpokládá jejich využití v návratovém grantu.
Údaje o návratových grantech uvedené v kalkulačce musí korespondovat s dalšími údaji v žádosti o podporu a jejích přílohách (např. musí navazovat na Analýzu potřeb cílové skupiny, Studii proveditelnosti, apod).
</t>
    </r>
    <r>
      <rPr>
        <u/>
        <sz val="10"/>
        <color theme="1"/>
        <rFont val="Segoe UI"/>
        <family val="2"/>
        <charset val="238"/>
      </rPr>
      <t xml:space="preserve">
</t>
    </r>
    <r>
      <rPr>
        <b/>
        <sz val="10"/>
        <color theme="1"/>
        <rFont val="Segoe UI"/>
        <family val="2"/>
        <charset val="238"/>
      </rPr>
      <t>U jednotkových nákladů "Návratový grant - hlavní řešitel", "Mentor" a  "Pomocný odborný tým pro realizaci návratového grantu" je používán princip "produktivních hodin" (blíže viz také PpŽP -</t>
    </r>
    <r>
      <rPr>
        <b/>
        <sz val="10"/>
        <rFont val="Segoe UI"/>
        <family val="2"/>
        <charset val="238"/>
      </rPr>
      <t xml:space="preserve"> specifická část, kap. 5.7):</t>
    </r>
    <r>
      <rPr>
        <sz val="10"/>
        <color theme="1"/>
        <rFont val="Segoe UI"/>
        <family val="2"/>
        <charset val="238"/>
      </rPr>
      <t xml:space="preserve">
</t>
    </r>
    <r>
      <rPr>
        <u/>
        <sz val="10"/>
        <color theme="1"/>
        <rFont val="Segoe UI"/>
        <family val="2"/>
        <charset val="238"/>
      </rPr>
      <t>Produktivní hodina</t>
    </r>
    <r>
      <rPr>
        <sz val="10"/>
        <color theme="1"/>
        <rFont val="Segoe UI"/>
        <family val="2"/>
        <charset val="238"/>
      </rPr>
      <t xml:space="preserve"> = skutečně odpracovaná hodina, za kterou náleží zaměstnanci mzda/plat či odměna z dohody, nebo hodina, za kterou zaměstnanci náleží náhrada mzdy/platu (např. náhrada mzdy za pracovní neschopnost hrazená zaměstnavatelem) vyjma hodin dovolené a státních svátků, v nichž zaměstnanec nepracoval. V případě, že zaměstnavatel nařídí zaměstnanci práci ve státní svátek, pak je možné hodiny připadající na práci ve státní svátek vykázat jako produktivní hodiny. Náklad na 1 produktivní hodinu v sobě zahrnuje také náklady na hodiny dovolené a státních svátků.
</t>
    </r>
    <r>
      <rPr>
        <u/>
        <sz val="10"/>
        <color theme="1"/>
        <rFont val="Segoe UI"/>
        <family val="2"/>
        <charset val="238"/>
      </rPr>
      <t>Pro období 12 po sobě jdoucích kalendářních měsíců je možné plánovat pro zaměstnance zaměstnaného na 1,0 úvazek maximálně 1720 produktivních hodin.</t>
    </r>
    <r>
      <rPr>
        <sz val="10"/>
        <color theme="1"/>
        <rFont val="Segoe UI"/>
        <family val="2"/>
        <charset val="238"/>
      </rPr>
      <t xml:space="preserve"> Maximální počet produktivních hodin se alikvotně krátí v případě zaměstnance zaměstnaného na zkrácený úvazek (např. 0,5) nebo v případě kratší doby zapojení zaměstnance do realizace návratového grantu, než je období 12 po sobě jdoucích kalendářních měsíců.
</t>
    </r>
    <r>
      <rPr>
        <u/>
        <sz val="10"/>
        <color theme="1"/>
        <rFont val="Segoe UI"/>
        <family val="2"/>
        <charset val="238"/>
      </rPr>
      <t xml:space="preserve">
</t>
    </r>
    <r>
      <rPr>
        <b/>
        <sz val="10"/>
        <color theme="1"/>
        <rFont val="Segoe UI"/>
        <family val="2"/>
        <charset val="238"/>
      </rPr>
      <t xml:space="preserve">U jednotkového nákladu "Mobilita hlavního řešitele návratového grantu (výjezdy)" je pro vyčíslení jednotkových nákladů souvisejících s realizovanými mobilitami a k výpočtu dosažených hodnot indikátorů používán princip "pracovních dní mobility"(blíže viz také PpŽP - specifická část, kap. 8.2.2.):
</t>
    </r>
    <r>
      <rPr>
        <u/>
        <sz val="10"/>
        <rFont val="Segoe UI"/>
        <family val="2"/>
        <charset val="238"/>
      </rPr>
      <t>Pracovní den mobility (člověkoden)</t>
    </r>
    <r>
      <rPr>
        <sz val="10"/>
        <rFont val="Segoe UI"/>
        <family val="2"/>
        <charset val="238"/>
      </rPr>
      <t xml:space="preserve"> = pracovní den, ve kterém pracovník v rámci výjezdové mobility odpracuje alespoň 4 hodiny.</t>
    </r>
  </si>
  <si>
    <t>cena jednotky</t>
  </si>
  <si>
    <t>1.1</t>
  </si>
  <si>
    <t>doba trvání návratového grantu v měsících (12 - 36)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</si>
</sst>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\ &quot;Kč&quot;"/>
    <numFmt numFmtId="165" formatCode="_-* #,##0.00\ [$Kč-405]_-;\-* #,##0.00\ [$Kč-405]_-;_-* &quot;-&quot;??\ [$Kč-405]_-;_-@_-"/>
    <numFmt numFmtId="166" formatCode="#,##0.00\ &quot;Kč&quot;"/>
    <numFmt numFmtId="167" formatCode="#,##0.00\ _K_č"/>
    <numFmt numFmtId="168" formatCode="#,##0.0\ &quot;Kč&quot;"/>
    <numFmt numFmtId="169" formatCode="#,##0.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1"/>
      <color theme="1"/>
      <name val="Arial"/>
      <family val="2"/>
      <charset val="238"/>
    </font>
    <font>
      <b/>
      <sz val="28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12"/>
      <color rgb="FF003399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7.2"/>
      <color theme="1"/>
      <name val="Calibri"/>
      <family val="2"/>
      <charset val="238"/>
      <scheme val="minor"/>
    </font>
    <font>
      <u/>
      <sz val="10"/>
      <color theme="1"/>
      <name val="Segoe UI"/>
      <family val="2"/>
      <charset val="238"/>
    </font>
    <font>
      <sz val="10"/>
      <name val="Segoe UI"/>
      <family val="2"/>
      <charset val="238"/>
    </font>
    <font>
      <u/>
      <sz val="10"/>
      <name val="Segoe UI"/>
      <family val="2"/>
      <charset val="238"/>
    </font>
    <font>
      <b/>
      <sz val="10"/>
      <color theme="0"/>
      <name val="Segoe UI"/>
      <family val="2"/>
      <charset val="238"/>
    </font>
    <font>
      <b/>
      <u/>
      <sz val="10"/>
      <color theme="1"/>
      <name val="Segoe U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73271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>
      <alignment wrapText="1"/>
    </xf>
    <xf numFmtId="0" fontId="1" fillId="0" borderId="0" xfId="0" applyFont="1"/>
    <xf numFmtId="44" fontId="0" fillId="0" borderId="0" xfId="0" applyNumberFormat="1"/>
    <xf numFmtId="44" fontId="0" fillId="0" borderId="4" xfId="0" applyNumberFormat="1" applyBorder="1"/>
    <xf numFmtId="0" fontId="10" fillId="3" borderId="4" xfId="0" applyFont="1" applyFill="1" applyBorder="1" applyAlignment="1">
      <alignment wrapText="1"/>
    </xf>
    <xf numFmtId="0" fontId="0" fillId="4" borderId="4" xfId="0" applyFill="1" applyBorder="1"/>
    <xf numFmtId="44" fontId="0" fillId="4" borderId="4" xfId="0" applyNumberFormat="1" applyFill="1" applyBorder="1"/>
    <xf numFmtId="0" fontId="13" fillId="5" borderId="0" xfId="0" applyFont="1" applyFill="1"/>
    <xf numFmtId="165" fontId="0" fillId="0" borderId="0" xfId="0" applyNumberFormat="1"/>
    <xf numFmtId="0" fontId="14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/>
    <xf numFmtId="0" fontId="0" fillId="0" borderId="4" xfId="0" applyBorder="1"/>
    <xf numFmtId="0" fontId="15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>
      <alignment horizontal="left" vertical="center" indent="1"/>
    </xf>
    <xf numFmtId="3" fontId="0" fillId="0" borderId="0" xfId="0" applyNumberForma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4" fontId="1" fillId="0" borderId="0" xfId="0" applyNumberFormat="1" applyFont="1"/>
    <xf numFmtId="0" fontId="10" fillId="3" borderId="7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wrapText="1"/>
    </xf>
    <xf numFmtId="0" fontId="19" fillId="0" borderId="0" xfId="0" applyFont="1"/>
    <xf numFmtId="0" fontId="0" fillId="4" borderId="4" xfId="0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0" fillId="0" borderId="20" xfId="0" applyBorder="1"/>
    <xf numFmtId="0" fontId="10" fillId="3" borderId="0" xfId="0" applyFont="1" applyFill="1" applyAlignment="1">
      <alignment wrapText="1"/>
    </xf>
    <xf numFmtId="164" fontId="20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25" fillId="3" borderId="4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19" fillId="2" borderId="0" xfId="0" applyFont="1" applyFill="1" applyProtection="1">
      <protection hidden="1"/>
    </xf>
    <xf numFmtId="4" fontId="1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wrapText="1"/>
      <protection hidden="1"/>
    </xf>
    <xf numFmtId="4" fontId="1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24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1" xfId="0" applyFont="1" applyFill="1" applyBorder="1" applyAlignment="1" applyProtection="1">
      <alignment horizontal="center" vertical="center"/>
      <protection hidden="1"/>
    </xf>
    <xf numFmtId="4" fontId="1" fillId="4" borderId="11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15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28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36" xfId="0" applyNumberFormat="1" applyFont="1" applyFill="1" applyBorder="1" applyAlignment="1" applyProtection="1">
      <alignment horizontal="center" wrapText="1"/>
      <protection hidden="1"/>
    </xf>
    <xf numFmtId="0" fontId="12" fillId="2" borderId="0" xfId="0" applyFont="1" applyFill="1" applyAlignment="1" applyProtection="1">
      <alignment wrapText="1"/>
      <protection hidden="1"/>
    </xf>
    <xf numFmtId="49" fontId="12" fillId="4" borderId="7" xfId="0" applyNumberFormat="1" applyFont="1" applyFill="1" applyBorder="1" applyAlignment="1" applyProtection="1">
      <alignment horizontal="center" wrapText="1"/>
      <protection hidden="1"/>
    </xf>
    <xf numFmtId="49" fontId="12" fillId="4" borderId="25" xfId="0" applyNumberFormat="1" applyFont="1" applyFill="1" applyBorder="1" applyAlignment="1" applyProtection="1">
      <alignment horizontal="center" wrapText="1"/>
      <protection hidden="1"/>
    </xf>
    <xf numFmtId="49" fontId="12" fillId="4" borderId="18" xfId="0" applyNumberFormat="1" applyFont="1" applyFill="1" applyBorder="1" applyAlignment="1" applyProtection="1">
      <alignment horizontal="center" wrapText="1"/>
      <protection hidden="1"/>
    </xf>
    <xf numFmtId="4" fontId="18" fillId="4" borderId="7" xfId="0" applyNumberFormat="1" applyFont="1" applyFill="1" applyBorder="1" applyAlignment="1" applyProtection="1">
      <alignment horizontal="center" wrapText="1"/>
      <protection hidden="1"/>
    </xf>
    <xf numFmtId="49" fontId="18" fillId="4" borderId="7" xfId="0" applyNumberFormat="1" applyFont="1" applyFill="1" applyBorder="1" applyAlignment="1" applyProtection="1">
      <alignment horizontal="center" wrapText="1"/>
      <protection hidden="1"/>
    </xf>
    <xf numFmtId="49" fontId="12" fillId="4" borderId="16" xfId="0" applyNumberFormat="1" applyFont="1" applyFill="1" applyBorder="1" applyAlignment="1" applyProtection="1">
      <alignment horizontal="center" wrapText="1"/>
      <protection hidden="1"/>
    </xf>
    <xf numFmtId="49" fontId="12" fillId="4" borderId="35" xfId="0" applyNumberFormat="1" applyFont="1" applyFill="1" applyBorder="1" applyAlignment="1" applyProtection="1">
      <alignment horizontal="center" wrapText="1"/>
      <protection hidden="1"/>
    </xf>
    <xf numFmtId="49" fontId="12" fillId="4" borderId="37" xfId="0" applyNumberFormat="1" applyFont="1" applyFill="1" applyBorder="1" applyAlignment="1" applyProtection="1">
      <alignment horizontal="center" wrapText="1"/>
      <protection hidden="1"/>
    </xf>
    <xf numFmtId="4" fontId="0" fillId="4" borderId="5" xfId="0" applyNumberFormat="1" applyFill="1" applyBorder="1" applyAlignment="1" applyProtection="1">
      <alignment horizontal="center"/>
      <protection hidden="1"/>
    </xf>
    <xf numFmtId="49" fontId="0" fillId="4" borderId="11" xfId="0" applyNumberFormat="1" applyFill="1" applyBorder="1" applyProtection="1">
      <protection hidden="1"/>
    </xf>
    <xf numFmtId="167" fontId="0" fillId="4" borderId="5" xfId="0" applyNumberFormat="1" applyFill="1" applyBorder="1" applyAlignment="1" applyProtection="1">
      <alignment horizontal="center"/>
      <protection hidden="1"/>
    </xf>
    <xf numFmtId="0" fontId="0" fillId="4" borderId="12" xfId="0" applyFill="1" applyBorder="1" applyAlignment="1" applyProtection="1">
      <alignment horizontal="center"/>
      <protection hidden="1"/>
    </xf>
    <xf numFmtId="4" fontId="0" fillId="4" borderId="4" xfId="0" applyNumberFormat="1" applyFill="1" applyBorder="1" applyAlignment="1" applyProtection="1">
      <alignment horizontal="center"/>
      <protection hidden="1"/>
    </xf>
    <xf numFmtId="49" fontId="0" fillId="4" borderId="34" xfId="0" applyNumberFormat="1" applyFill="1" applyBorder="1" applyProtection="1">
      <protection hidden="1"/>
    </xf>
    <xf numFmtId="167" fontId="0" fillId="4" borderId="4" xfId="0" applyNumberFormat="1" applyFill="1" applyBorder="1" applyAlignment="1" applyProtection="1">
      <alignment horizontal="center"/>
      <protection hidden="1"/>
    </xf>
    <xf numFmtId="0" fontId="0" fillId="4" borderId="31" xfId="0" applyFill="1" applyBorder="1" applyAlignment="1" applyProtection="1">
      <alignment horizontal="center"/>
      <protection hidden="1"/>
    </xf>
    <xf numFmtId="4" fontId="0" fillId="2" borderId="0" xfId="0" applyNumberFormat="1" applyFill="1" applyProtection="1">
      <protection hidden="1"/>
    </xf>
    <xf numFmtId="4" fontId="19" fillId="2" borderId="0" xfId="0" applyNumberFormat="1" applyFont="1" applyFill="1" applyProtection="1">
      <protection hidden="1"/>
    </xf>
    <xf numFmtId="3" fontId="1" fillId="4" borderId="4" xfId="0" applyNumberFormat="1" applyFont="1" applyFill="1" applyBorder="1" applyAlignment="1" applyProtection="1">
      <alignment horizontal="center"/>
      <protection hidden="1"/>
    </xf>
    <xf numFmtId="0" fontId="9" fillId="3" borderId="43" xfId="0" applyFont="1" applyFill="1" applyBorder="1" applyAlignment="1" applyProtection="1">
      <alignment horizontal="center" vertical="center"/>
      <protection hidden="1"/>
    </xf>
    <xf numFmtId="4" fontId="1" fillId="4" borderId="31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34" xfId="0" applyFont="1" applyFill="1" applyBorder="1" applyAlignment="1" applyProtection="1">
      <alignment horizontal="center" vertical="center"/>
      <protection hidden="1"/>
    </xf>
    <xf numFmtId="0" fontId="10" fillId="3" borderId="35" xfId="0" applyFont="1" applyFill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8" fillId="0" borderId="36" xfId="0" applyNumberFormat="1" applyFont="1" applyBorder="1" applyAlignment="1" applyProtection="1">
      <alignment horizontal="center" vertical="center" wrapText="1"/>
      <protection locked="0"/>
    </xf>
    <xf numFmtId="167" fontId="0" fillId="4" borderId="4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4" fontId="12" fillId="4" borderId="36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36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37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vertical="center" wrapText="1"/>
      <protection hidden="1"/>
    </xf>
    <xf numFmtId="4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7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18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35" xfId="0" applyNumberFormat="1" applyFont="1" applyFill="1" applyBorder="1" applyAlignment="1" applyProtection="1">
      <alignment horizontal="center" vertical="center" wrapText="1"/>
      <protection hidden="1"/>
    </xf>
    <xf numFmtId="4" fontId="18" fillId="4" borderId="36" xfId="0" applyNumberFormat="1" applyFont="1" applyFill="1" applyBorder="1" applyAlignment="1" applyProtection="1">
      <alignment horizontal="center" vertical="center" wrapText="1"/>
      <protection hidden="1"/>
    </xf>
    <xf numFmtId="49" fontId="18" fillId="4" borderId="36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35" xfId="0" applyNumberFormat="1" applyFont="1" applyFill="1" applyBorder="1" applyAlignment="1" applyProtection="1">
      <alignment horizontal="center" vertical="center" wrapText="1"/>
      <protection hidden="1"/>
    </xf>
    <xf numFmtId="49" fontId="12" fillId="4" borderId="47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3" fontId="12" fillId="4" borderId="36" xfId="0" applyNumberFormat="1" applyFont="1" applyFill="1" applyBorder="1" applyAlignment="1" applyProtection="1">
      <alignment horizontal="center" vertical="center" wrapText="1"/>
      <protection hidden="1"/>
    </xf>
    <xf numFmtId="169" fontId="0" fillId="0" borderId="5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4" borderId="5" xfId="0" applyNumberFormat="1" applyFill="1" applyBorder="1" applyAlignment="1" applyProtection="1">
      <alignment horizontal="center" vertical="center"/>
      <protection hidden="1"/>
    </xf>
    <xf numFmtId="1" fontId="0" fillId="4" borderId="5" xfId="0" applyNumberFormat="1" applyFill="1" applyBorder="1" applyAlignment="1" applyProtection="1">
      <alignment horizontal="center" vertical="center"/>
      <protection hidden="1"/>
    </xf>
    <xf numFmtId="1" fontId="0" fillId="4" borderId="12" xfId="0" applyNumberFormat="1" applyFill="1" applyBorder="1" applyAlignment="1" applyProtection="1">
      <alignment horizontal="center" vertical="center"/>
      <protection hidden="1"/>
    </xf>
    <xf numFmtId="169" fontId="0" fillId="0" borderId="11" xfId="0" applyNumberFormat="1" applyBorder="1" applyAlignment="1" applyProtection="1">
      <alignment horizontal="center" vertical="center"/>
      <protection locked="0"/>
    </xf>
    <xf numFmtId="3" fontId="0" fillId="4" borderId="12" xfId="0" applyNumberForma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4" borderId="12" xfId="0" applyNumberFormat="1" applyFill="1" applyBorder="1" applyAlignment="1" applyProtection="1">
      <alignment horizontal="center" vertical="center"/>
      <protection hidden="1"/>
    </xf>
    <xf numFmtId="49" fontId="0" fillId="0" borderId="11" xfId="0" applyNumberFormat="1" applyBorder="1" applyAlignment="1" applyProtection="1">
      <alignment vertical="center"/>
      <protection locked="0"/>
    </xf>
    <xf numFmtId="167" fontId="0" fillId="4" borderId="5" xfId="0" applyNumberFormat="1" applyFill="1" applyBorder="1" applyAlignment="1" applyProtection="1">
      <alignment horizontal="center" vertical="center"/>
      <protection hidden="1"/>
    </xf>
    <xf numFmtId="4" fontId="0" fillId="4" borderId="11" xfId="0" applyNumberFormat="1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left" vertical="center" wrapText="1"/>
      <protection locked="0"/>
    </xf>
    <xf numFmtId="169" fontId="0" fillId="0" borderId="4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  <xf numFmtId="4" fontId="0" fillId="4" borderId="4" xfId="0" applyNumberFormat="1" applyFill="1" applyBorder="1" applyAlignment="1" applyProtection="1">
      <alignment horizontal="center" vertical="center"/>
      <protection hidden="1"/>
    </xf>
    <xf numFmtId="1" fontId="0" fillId="4" borderId="4" xfId="0" applyNumberFormat="1" applyFill="1" applyBorder="1" applyAlignment="1" applyProtection="1">
      <alignment horizontal="center" vertical="center"/>
      <protection hidden="1"/>
    </xf>
    <xf numFmtId="1" fontId="0" fillId="4" borderId="31" xfId="0" applyNumberFormat="1" applyFill="1" applyBorder="1" applyAlignment="1" applyProtection="1">
      <alignment horizontal="center" vertical="center"/>
      <protection hidden="1"/>
    </xf>
    <xf numFmtId="169" fontId="0" fillId="0" borderId="34" xfId="0" applyNumberFormat="1" applyBorder="1" applyAlignment="1" applyProtection="1">
      <alignment horizontal="center" vertical="center"/>
      <protection locked="0"/>
    </xf>
    <xf numFmtId="3" fontId="0" fillId="4" borderId="31" xfId="0" applyNumberFormat="1" applyFill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/>
    </xf>
    <xf numFmtId="4" fontId="0" fillId="0" borderId="34" xfId="0" applyNumberFormat="1" applyBorder="1" applyAlignment="1" applyProtection="1">
      <alignment horizontal="center" vertical="center"/>
      <protection locked="0"/>
    </xf>
    <xf numFmtId="4" fontId="0" fillId="4" borderId="31" xfId="0" applyNumberFormat="1" applyFill="1" applyBorder="1" applyAlignment="1" applyProtection="1">
      <alignment horizontal="center" vertical="center"/>
      <protection hidden="1"/>
    </xf>
    <xf numFmtId="49" fontId="0" fillId="0" borderId="34" xfId="0" applyNumberFormat="1" applyBorder="1" applyAlignment="1" applyProtection="1">
      <alignment vertical="center"/>
      <protection locked="0"/>
    </xf>
    <xf numFmtId="4" fontId="0" fillId="4" borderId="34" xfId="0" applyNumberFormat="1" applyFill="1" applyBorder="1" applyAlignment="1" applyProtection="1">
      <alignment horizontal="center" vertical="center"/>
      <protection hidden="1"/>
    </xf>
    <xf numFmtId="169" fontId="8" fillId="0" borderId="4" xfId="0" applyNumberFormat="1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169" fontId="0" fillId="0" borderId="36" xfId="0" applyNumberFormat="1" applyBorder="1" applyAlignment="1" applyProtection="1">
      <alignment horizontal="center" vertical="center"/>
      <protection locked="0"/>
    </xf>
    <xf numFmtId="4" fontId="0" fillId="0" borderId="36" xfId="0" applyNumberFormat="1" applyBorder="1" applyAlignment="1" applyProtection="1">
      <alignment horizontal="center" vertical="center"/>
      <protection locked="0"/>
    </xf>
    <xf numFmtId="4" fontId="0" fillId="4" borderId="36" xfId="0" applyNumberFormat="1" applyFill="1" applyBorder="1" applyAlignment="1" applyProtection="1">
      <alignment horizontal="center" vertical="center"/>
      <protection hidden="1"/>
    </xf>
    <xf numFmtId="1" fontId="0" fillId="4" borderId="36" xfId="0" applyNumberFormat="1" applyFill="1" applyBorder="1" applyAlignment="1" applyProtection="1">
      <alignment horizontal="center" vertical="center"/>
      <protection hidden="1"/>
    </xf>
    <xf numFmtId="1" fontId="0" fillId="4" borderId="37" xfId="0" applyNumberFormat="1" applyFill="1" applyBorder="1" applyAlignment="1" applyProtection="1">
      <alignment horizontal="center" vertical="center"/>
      <protection hidden="1"/>
    </xf>
    <xf numFmtId="169" fontId="0" fillId="0" borderId="35" xfId="0" applyNumberFormat="1" applyBorder="1" applyAlignment="1" applyProtection="1">
      <alignment horizontal="center" vertical="center"/>
      <protection locked="0"/>
    </xf>
    <xf numFmtId="3" fontId="0" fillId="4" borderId="37" xfId="0" applyNumberFormat="1" applyFill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locked="0"/>
    </xf>
    <xf numFmtId="4" fontId="0" fillId="0" borderId="35" xfId="0" applyNumberFormat="1" applyBorder="1" applyAlignment="1" applyProtection="1">
      <alignment horizontal="center" vertical="center"/>
      <protection locked="0"/>
    </xf>
    <xf numFmtId="4" fontId="0" fillId="4" borderId="37" xfId="0" applyNumberFormat="1" applyFill="1" applyBorder="1" applyAlignment="1" applyProtection="1">
      <alignment horizontal="center" vertical="center"/>
      <protection hidden="1"/>
    </xf>
    <xf numFmtId="49" fontId="0" fillId="0" borderId="35" xfId="0" applyNumberFormat="1" applyBorder="1" applyAlignment="1" applyProtection="1">
      <alignment vertical="center"/>
      <protection locked="0"/>
    </xf>
    <xf numFmtId="167" fontId="0" fillId="4" borderId="36" xfId="0" applyNumberFormat="1" applyFill="1" applyBorder="1" applyAlignment="1" applyProtection="1">
      <alignment horizontal="center" vertical="center"/>
      <protection hidden="1"/>
    </xf>
    <xf numFmtId="4" fontId="0" fillId="4" borderId="35" xfId="0" applyNumberFormat="1" applyFill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left" vertical="center" wrapText="1"/>
      <protection locked="0"/>
    </xf>
    <xf numFmtId="4" fontId="0" fillId="2" borderId="0" xfId="0" applyNumberFormat="1" applyFill="1" applyAlignment="1" applyProtection="1">
      <alignment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166" fontId="0" fillId="4" borderId="4" xfId="0" applyNumberFormat="1" applyFill="1" applyBorder="1" applyAlignment="1" applyProtection="1">
      <alignment horizontal="center" vertical="center"/>
      <protection hidden="1"/>
    </xf>
    <xf numFmtId="166" fontId="0" fillId="0" borderId="4" xfId="0" applyNumberFormat="1" applyBorder="1" applyAlignment="1">
      <alignment horizontal="right"/>
    </xf>
    <xf numFmtId="49" fontId="3" fillId="0" borderId="0" xfId="0" applyNumberFormat="1" applyFont="1" applyProtection="1">
      <protection hidden="1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36" xfId="0" applyNumberFormat="1" applyFont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hidden="1"/>
    </xf>
    <xf numFmtId="166" fontId="1" fillId="4" borderId="4" xfId="0" applyNumberFormat="1" applyFont="1" applyFill="1" applyBorder="1" applyAlignment="1" applyProtection="1">
      <alignment horizontal="center" vertical="center"/>
      <protection hidden="1"/>
    </xf>
    <xf numFmtId="4" fontId="1" fillId="4" borderId="4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6" fillId="3" borderId="2" xfId="0" applyFont="1" applyFill="1" applyBorder="1" applyAlignment="1" applyProtection="1">
      <alignment horizontal="center" vertical="top"/>
      <protection hidden="1"/>
    </xf>
    <xf numFmtId="0" fontId="6" fillId="3" borderId="3" xfId="0" applyFont="1" applyFill="1" applyBorder="1" applyAlignment="1" applyProtection="1">
      <alignment horizontal="center" vertical="top"/>
      <protection hidden="1"/>
    </xf>
    <xf numFmtId="0" fontId="2" fillId="7" borderId="4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 shrinkToFit="1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2" fillId="7" borderId="1" xfId="0" applyFont="1" applyFill="1" applyBorder="1" applyAlignment="1" applyProtection="1">
      <alignment horizontal="left" vertical="center" wrapText="1"/>
      <protection hidden="1"/>
    </xf>
    <xf numFmtId="0" fontId="2" fillId="7" borderId="2" xfId="0" applyFont="1" applyFill="1" applyBorder="1" applyAlignment="1" applyProtection="1">
      <alignment horizontal="left" vertical="center" wrapText="1"/>
      <protection hidden="1"/>
    </xf>
    <xf numFmtId="0" fontId="2" fillId="7" borderId="3" xfId="0" applyFont="1" applyFill="1" applyBorder="1" applyAlignment="1" applyProtection="1">
      <alignment horizontal="left" vertical="center" wrapText="1"/>
      <protection hidden="1"/>
    </xf>
    <xf numFmtId="4" fontId="0" fillId="4" borderId="15" xfId="0" applyNumberFormat="1" applyFill="1" applyBorder="1" applyAlignment="1" applyProtection="1">
      <alignment horizontal="center" vertical="center"/>
      <protection hidden="1"/>
    </xf>
    <xf numFmtId="4" fontId="0" fillId="4" borderId="21" xfId="0" applyNumberFormat="1" applyFill="1" applyBorder="1" applyAlignment="1" applyProtection="1">
      <alignment horizontal="center" vertical="center"/>
      <protection hidden="1"/>
    </xf>
    <xf numFmtId="4" fontId="0" fillId="4" borderId="17" xfId="0" applyNumberFormat="1" applyFill="1" applyBorder="1" applyAlignment="1" applyProtection="1">
      <alignment horizontal="center" vertical="center"/>
      <protection hidden="1"/>
    </xf>
    <xf numFmtId="4" fontId="0" fillId="4" borderId="28" xfId="0" applyNumberFormat="1" applyFill="1" applyBorder="1" applyAlignment="1" applyProtection="1">
      <alignment horizontal="center" vertical="center"/>
      <protection hidden="1"/>
    </xf>
    <xf numFmtId="4" fontId="0" fillId="4" borderId="23" xfId="0" applyNumberFormat="1" applyFill="1" applyBorder="1" applyAlignment="1" applyProtection="1">
      <alignment horizontal="center" vertical="center"/>
      <protection hidden="1"/>
    </xf>
    <xf numFmtId="4" fontId="0" fillId="4" borderId="29" xfId="0" applyNumberFormat="1" applyFill="1" applyBorder="1" applyAlignment="1" applyProtection="1">
      <alignment horizontal="center" vertical="center"/>
      <protection hidden="1"/>
    </xf>
    <xf numFmtId="0" fontId="0" fillId="4" borderId="31" xfId="0" applyFill="1" applyBorder="1" applyAlignment="1" applyProtection="1">
      <alignment horizontal="center"/>
      <protection hidden="1"/>
    </xf>
    <xf numFmtId="0" fontId="0" fillId="4" borderId="37" xfId="0" applyFill="1" applyBorder="1" applyAlignment="1" applyProtection="1">
      <alignment horizontal="center"/>
      <protection hidden="1"/>
    </xf>
    <xf numFmtId="49" fontId="0" fillId="4" borderId="34" xfId="0" applyNumberFormat="1" applyFill="1" applyBorder="1" applyAlignment="1" applyProtection="1">
      <alignment horizontal="left"/>
      <protection hidden="1"/>
    </xf>
    <xf numFmtId="49" fontId="0" fillId="4" borderId="35" xfId="0" applyNumberFormat="1" applyFill="1" applyBorder="1" applyAlignment="1" applyProtection="1">
      <alignment horizontal="left"/>
      <protection hidden="1"/>
    </xf>
    <xf numFmtId="4" fontId="0" fillId="4" borderId="4" xfId="0" applyNumberFormat="1" applyFill="1" applyBorder="1" applyAlignment="1" applyProtection="1">
      <alignment horizontal="center"/>
      <protection hidden="1"/>
    </xf>
    <xf numFmtId="4" fontId="0" fillId="4" borderId="36" xfId="0" applyNumberFormat="1" applyFill="1" applyBorder="1" applyAlignment="1" applyProtection="1">
      <alignment horizontal="center"/>
      <protection hidden="1"/>
    </xf>
    <xf numFmtId="4" fontId="0" fillId="4" borderId="13" xfId="0" applyNumberFormat="1" applyFill="1" applyBorder="1" applyAlignment="1" applyProtection="1">
      <alignment horizontal="center" vertical="center"/>
      <protection hidden="1"/>
    </xf>
    <xf numFmtId="4" fontId="0" fillId="4" borderId="22" xfId="0" applyNumberFormat="1" applyFill="1" applyBorder="1" applyAlignment="1" applyProtection="1">
      <alignment horizontal="center" vertical="center"/>
      <protection hidden="1"/>
    </xf>
    <xf numFmtId="4" fontId="0" fillId="4" borderId="19" xfId="0" applyNumberFormat="1" applyFill="1" applyBorder="1" applyAlignment="1" applyProtection="1">
      <alignment horizontal="center" vertical="center"/>
      <protection hidden="1"/>
    </xf>
    <xf numFmtId="49" fontId="8" fillId="4" borderId="34" xfId="0" applyNumberFormat="1" applyFont="1" applyFill="1" applyBorder="1" applyAlignment="1" applyProtection="1">
      <alignment horizontal="center" vertical="center" wrapText="1"/>
      <protection hidden="1"/>
    </xf>
    <xf numFmtId="49" fontId="8" fillId="4" borderId="35" xfId="0" applyNumberFormat="1" applyFont="1" applyFill="1" applyBorder="1" applyAlignment="1" applyProtection="1">
      <alignment horizontal="center" vertical="center" wrapText="1"/>
      <protection hidden="1"/>
    </xf>
    <xf numFmtId="4" fontId="0" fillId="4" borderId="4" xfId="0" applyNumberFormat="1" applyFill="1" applyBorder="1" applyAlignment="1" applyProtection="1">
      <alignment horizontal="center" vertical="center"/>
      <protection hidden="1"/>
    </xf>
    <xf numFmtId="4" fontId="0" fillId="4" borderId="36" xfId="0" applyNumberFormat="1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4" borderId="19" xfId="0" applyFill="1" applyBorder="1" applyAlignment="1" applyProtection="1">
      <alignment horizontal="center" vertical="center"/>
      <protection hidden="1"/>
    </xf>
    <xf numFmtId="4" fontId="0" fillId="4" borderId="24" xfId="0" applyNumberFormat="1" applyFill="1" applyBorder="1" applyAlignment="1" applyProtection="1">
      <alignment horizontal="center" vertical="center"/>
      <protection hidden="1"/>
    </xf>
    <xf numFmtId="4" fontId="0" fillId="4" borderId="20" xfId="0" applyNumberFormat="1" applyFill="1" applyBorder="1" applyAlignment="1" applyProtection="1">
      <alignment horizontal="center" vertical="center"/>
      <protection hidden="1"/>
    </xf>
    <xf numFmtId="4" fontId="0" fillId="4" borderId="26" xfId="0" applyNumberFormat="1" applyFill="1" applyBorder="1" applyAlignment="1" applyProtection="1">
      <alignment horizontal="center" vertical="center"/>
      <protection hidden="1"/>
    </xf>
    <xf numFmtId="167" fontId="0" fillId="4" borderId="4" xfId="0" applyNumberFormat="1" applyFill="1" applyBorder="1" applyAlignment="1" applyProtection="1">
      <alignment horizontal="center"/>
      <protection hidden="1"/>
    </xf>
    <xf numFmtId="167" fontId="0" fillId="4" borderId="36" xfId="0" applyNumberFormat="1" applyFill="1" applyBorder="1" applyAlignment="1" applyProtection="1">
      <alignment horizontal="center"/>
      <protection hidden="1"/>
    </xf>
    <xf numFmtId="164" fontId="20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9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4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36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15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21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11" fillId="3" borderId="0" xfId="0" applyFont="1" applyFill="1" applyAlignment="1" applyProtection="1">
      <alignment horizontal="center" vertical="center" wrapText="1"/>
      <protection hidden="1"/>
    </xf>
    <xf numFmtId="164" fontId="20" fillId="3" borderId="42" xfId="0" applyNumberFormat="1" applyFont="1" applyFill="1" applyBorder="1" applyAlignment="1" applyProtection="1">
      <alignment horizontal="center" vertical="center"/>
      <protection hidden="1"/>
    </xf>
    <xf numFmtId="0" fontId="1" fillId="4" borderId="42" xfId="0" applyFont="1" applyFill="1" applyBorder="1" applyAlignment="1" applyProtection="1">
      <alignment horizontal="center" vertical="center" wrapText="1"/>
      <protection hidden="1"/>
    </xf>
    <xf numFmtId="4" fontId="0" fillId="4" borderId="5" xfId="0" applyNumberFormat="1" applyFill="1" applyBorder="1" applyAlignment="1" applyProtection="1">
      <alignment horizontal="center" vertical="center"/>
      <protection hidden="1"/>
    </xf>
    <xf numFmtId="164" fontId="20" fillId="3" borderId="41" xfId="0" applyNumberFormat="1" applyFont="1" applyFill="1" applyBorder="1" applyAlignment="1" applyProtection="1">
      <alignment horizontal="center" vertical="center"/>
      <protection hidden="1"/>
    </xf>
    <xf numFmtId="0" fontId="1" fillId="4" borderId="41" xfId="0" applyFont="1" applyFill="1" applyBorder="1" applyAlignment="1" applyProtection="1">
      <alignment horizontal="center" vertical="center" wrapText="1"/>
      <protection hidden="1"/>
    </xf>
    <xf numFmtId="164" fontId="9" fillId="3" borderId="0" xfId="0" applyNumberFormat="1" applyFont="1" applyFill="1" applyAlignment="1" applyProtection="1">
      <alignment horizontal="center" vertical="center" wrapText="1"/>
      <protection hidden="1"/>
    </xf>
    <xf numFmtId="164" fontId="9" fillId="3" borderId="39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0" xfId="0" applyNumberFormat="1" applyFont="1" applyFill="1" applyAlignment="1" applyProtection="1">
      <alignment horizontal="center"/>
      <protection hidden="1"/>
    </xf>
    <xf numFmtId="3" fontId="9" fillId="3" borderId="39" xfId="0" applyNumberFormat="1" applyFont="1" applyFill="1" applyBorder="1" applyAlignment="1" applyProtection="1">
      <alignment horizontal="center"/>
      <protection hidden="1"/>
    </xf>
    <xf numFmtId="4" fontId="0" fillId="4" borderId="12" xfId="0" applyNumberFormat="1" applyFill="1" applyBorder="1" applyAlignment="1" applyProtection="1">
      <alignment horizontal="center" vertical="center"/>
      <protection hidden="1"/>
    </xf>
    <xf numFmtId="4" fontId="0" fillId="4" borderId="31" xfId="0" applyNumberFormat="1" applyFill="1" applyBorder="1" applyAlignment="1" applyProtection="1">
      <alignment horizontal="center" vertical="center"/>
      <protection hidden="1"/>
    </xf>
    <xf numFmtId="4" fontId="0" fillId="4" borderId="37" xfId="0" applyNumberFormat="1" applyFill="1" applyBorder="1" applyAlignment="1" applyProtection="1">
      <alignment horizontal="center" vertical="center"/>
      <protection hidden="1"/>
    </xf>
    <xf numFmtId="164" fontId="20" fillId="3" borderId="14" xfId="0" applyNumberFormat="1" applyFont="1" applyFill="1" applyBorder="1" applyAlignment="1" applyProtection="1">
      <alignment horizontal="center" vertical="center"/>
      <protection hidden="1"/>
    </xf>
    <xf numFmtId="164" fontId="20" fillId="3" borderId="10" xfId="0" applyNumberFormat="1" applyFont="1" applyFill="1" applyBorder="1" applyAlignment="1" applyProtection="1">
      <alignment horizontal="center" vertical="center"/>
      <protection hidden="1"/>
    </xf>
    <xf numFmtId="164" fontId="20" fillId="3" borderId="0" xfId="0" applyNumberFormat="1" applyFont="1" applyFill="1" applyAlignment="1" applyProtection="1">
      <alignment horizontal="center" vertical="center"/>
      <protection hidden="1"/>
    </xf>
    <xf numFmtId="164" fontId="20" fillId="3" borderId="38" xfId="0" applyNumberFormat="1" applyFont="1" applyFill="1" applyBorder="1" applyAlignment="1" applyProtection="1">
      <alignment horizontal="center" vertical="center"/>
      <protection hidden="1"/>
    </xf>
    <xf numFmtId="164" fontId="20" fillId="3" borderId="33" xfId="0" applyNumberFormat="1" applyFont="1" applyFill="1" applyBorder="1" applyAlignment="1" applyProtection="1">
      <alignment horizontal="center" vertical="center"/>
      <protection hidden="1"/>
    </xf>
    <xf numFmtId="49" fontId="8" fillId="4" borderId="11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32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4" borderId="42" xfId="0" applyFill="1" applyBorder="1" applyAlignment="1" applyProtection="1">
      <alignment horizontal="center" vertical="center" wrapText="1"/>
      <protection hidden="1"/>
    </xf>
    <xf numFmtId="0" fontId="0" fillId="4" borderId="46" xfId="0" applyFill="1" applyBorder="1" applyAlignment="1" applyProtection="1">
      <alignment horizontal="center" vertical="center" wrapText="1"/>
      <protection hidden="1"/>
    </xf>
    <xf numFmtId="1" fontId="1" fillId="4" borderId="7" xfId="0" applyNumberFormat="1" applyFont="1" applyFill="1" applyBorder="1" applyAlignment="1" applyProtection="1">
      <alignment horizontal="center" vertical="center"/>
      <protection hidden="1"/>
    </xf>
    <xf numFmtId="0" fontId="1" fillId="4" borderId="30" xfId="0" applyFont="1" applyFill="1" applyBorder="1" applyAlignment="1" applyProtection="1">
      <alignment horizontal="center" vertical="center"/>
      <protection hidden="1"/>
    </xf>
    <xf numFmtId="2" fontId="11" fillId="3" borderId="0" xfId="0" applyNumberFormat="1" applyFont="1" applyFill="1" applyAlignment="1" applyProtection="1">
      <alignment horizontal="center" vertical="center"/>
      <protection hidden="1"/>
    </xf>
    <xf numFmtId="164" fontId="20" fillId="3" borderId="24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27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11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20" fillId="3" borderId="12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31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11" xfId="0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20" fillId="3" borderId="34" xfId="0" applyFont="1" applyFill="1" applyBorder="1" applyAlignment="1" applyProtection="1">
      <alignment horizontal="center" vertical="center"/>
      <protection hidden="1"/>
    </xf>
    <xf numFmtId="0" fontId="20" fillId="3" borderId="4" xfId="0" applyFont="1" applyFill="1" applyBorder="1" applyAlignment="1" applyProtection="1">
      <alignment horizontal="center" vertical="center"/>
      <protection hidden="1"/>
    </xf>
    <xf numFmtId="0" fontId="20" fillId="3" borderId="35" xfId="0" applyFont="1" applyFill="1" applyBorder="1" applyAlignment="1" applyProtection="1">
      <alignment horizontal="center" vertical="center"/>
      <protection hidden="1"/>
    </xf>
    <xf numFmtId="0" fontId="20" fillId="3" borderId="36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166" fontId="0" fillId="4" borderId="7" xfId="0" applyNumberFormat="1" applyFill="1" applyBorder="1" applyAlignment="1" applyProtection="1">
      <alignment horizontal="center" vertical="center"/>
      <protection hidden="1"/>
    </xf>
    <xf numFmtId="166" fontId="0" fillId="4" borderId="30" xfId="0" applyNumberFormat="1" applyFill="1" applyBorder="1" applyAlignment="1" applyProtection="1">
      <alignment horizontal="center" vertical="center"/>
      <protection hidden="1"/>
    </xf>
    <xf numFmtId="4" fontId="0" fillId="4" borderId="7" xfId="0" applyNumberFormat="1" applyFill="1" applyBorder="1" applyAlignment="1" applyProtection="1">
      <alignment horizontal="center" vertical="center"/>
      <protection hidden="1"/>
    </xf>
    <xf numFmtId="0" fontId="0" fillId="4" borderId="30" xfId="0" applyFill="1" applyBorder="1" applyAlignment="1" applyProtection="1">
      <alignment horizontal="center" vertical="center"/>
      <protection hidden="1"/>
    </xf>
    <xf numFmtId="3" fontId="0" fillId="4" borderId="7" xfId="0" applyNumberFormat="1" applyFill="1" applyBorder="1" applyAlignment="1" applyProtection="1">
      <alignment horizontal="center" vertical="center"/>
      <protection hidden="1"/>
    </xf>
    <xf numFmtId="3" fontId="0" fillId="4" borderId="30" xfId="0" applyNumberForma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164" fontId="20" fillId="3" borderId="4" xfId="0" applyNumberFormat="1" applyFont="1" applyFill="1" applyBorder="1" applyAlignment="1" applyProtection="1">
      <alignment horizontal="center" vertical="center"/>
      <protection hidden="1"/>
    </xf>
    <xf numFmtId="168" fontId="27" fillId="8" borderId="4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7" xfId="0" applyNumberFormat="1" applyFont="1" applyFill="1" applyBorder="1" applyAlignment="1" applyProtection="1">
      <alignment horizontal="center" vertical="center"/>
      <protection hidden="1"/>
    </xf>
    <xf numFmtId="166" fontId="1" fillId="4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40" xfId="0" applyBorder="1" applyAlignment="1">
      <alignment horizontal="center" wrapText="1"/>
    </xf>
    <xf numFmtId="0" fontId="0" fillId="0" borderId="0" xfId="0" applyAlignment="1">
      <alignment horizontal="center" wrapText="1"/>
    </xf>
    <xf numFmtId="44" fontId="0" fillId="4" borderId="7" xfId="0" applyNumberFormat="1" applyFill="1" applyBorder="1" applyAlignment="1">
      <alignment horizontal="center" vertical="center"/>
    </xf>
    <xf numFmtId="44" fontId="0" fillId="4" borderId="23" xfId="0" applyNumberFormat="1" applyFill="1" applyBorder="1" applyAlignment="1">
      <alignment horizontal="center" vertical="center"/>
    </xf>
    <xf numFmtId="44" fontId="0" fillId="4" borderId="30" xfId="0" applyNumberForma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44" fontId="0" fillId="4" borderId="7" xfId="0" applyNumberFormat="1" applyFill="1" applyBorder="1" applyAlignment="1">
      <alignment horizontal="center"/>
    </xf>
    <xf numFmtId="44" fontId="0" fillId="4" borderId="23" xfId="0" applyNumberFormat="1" applyFill="1" applyBorder="1" applyAlignment="1">
      <alignment horizontal="center"/>
    </xf>
    <xf numFmtId="44" fontId="0" fillId="4" borderId="30" xfId="0" applyNumberFormat="1" applyFill="1" applyBorder="1" applyAlignment="1">
      <alignment horizontal="center"/>
    </xf>
  </cellXfs>
  <cellStyles count="1">
    <cellStyle name="Normální" xfId="0" builtinId="0"/>
  </cellStyles>
  <dxfs count="3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DBD6"/>
      <color rgb="FF173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537845</xdr:colOff>
      <xdr:row>2</xdr:row>
      <xdr:rowOff>157162</xdr:rowOff>
    </xdr:from>
    <xdr:to>
      <xdr:col>14</xdr:col>
      <xdr:colOff>385119</xdr:colOff>
      <xdr:row>5</xdr:row>
      <xdr:rowOff>172403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6D44760-6D41-48FC-9D43-7DAFF52B3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158" y="506412"/>
          <a:ext cx="4181149" cy="53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EA9C-F618-4926-8D9B-87EC1419924B}">
  <dimension ref="B1:P15"/>
  <sheetViews>
    <sheetView showGridLines="0" zoomScale="90" zoomScaleNormal="90" workbookViewId="0">
      <selection activeCell="C2" sqref="C2"/>
    </sheetView>
  </sheetViews>
  <sheetFormatPr defaultColWidth="8.81640625" defaultRowHeight="14.5" x14ac:dyDescent="0.35"/>
  <cols>
    <col min="1" max="1" width="2.81640625" style="39" customWidth="1"/>
    <col min="2" max="2" width="8.81640625" style="39"/>
    <col min="3" max="3" width="17" style="39" customWidth="1"/>
    <col min="4" max="15" width="8.81640625" style="39"/>
    <col min="16" max="16" width="73" style="39" customWidth="1"/>
    <col min="17" max="16384" width="8.81640625" style="39"/>
  </cols>
  <sheetData>
    <row r="1" spans="2:16" s="1" customFormat="1" ht="14" x14ac:dyDescent="0.3"/>
    <row r="2" spans="2:16" s="1" customFormat="1" ht="14" x14ac:dyDescent="0.3">
      <c r="B2" s="150" t="s">
        <v>289</v>
      </c>
    </row>
    <row r="3" spans="2:16" s="1" customFormat="1" ht="14" x14ac:dyDescent="0.3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</row>
    <row r="4" spans="2:16" s="1" customFormat="1" ht="14" x14ac:dyDescent="0.3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2:16" s="1" customFormat="1" ht="14" x14ac:dyDescent="0.3"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2:16" s="1" customFormat="1" ht="14" x14ac:dyDescent="0.3"/>
    <row r="7" spans="2:16" s="1" customFormat="1" ht="15.75" customHeight="1" x14ac:dyDescent="0.3">
      <c r="H7" s="161"/>
      <c r="I7" s="161"/>
      <c r="J7" s="161"/>
      <c r="K7" s="161"/>
      <c r="L7" s="161"/>
    </row>
    <row r="8" spans="2:16" s="1" customFormat="1" ht="39.5" x14ac:dyDescent="0.3">
      <c r="B8" s="163" t="s">
        <v>275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2:16" s="1" customFormat="1" ht="20.5" customHeight="1" x14ac:dyDescent="0.3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</row>
    <row r="10" spans="2:16" s="1" customFormat="1" ht="15" customHeight="1" x14ac:dyDescent="0.3">
      <c r="I10" s="3"/>
      <c r="J10" s="3"/>
      <c r="K10" s="3"/>
      <c r="L10" s="3"/>
      <c r="M10" s="3"/>
      <c r="N10" s="3"/>
      <c r="O10" s="3"/>
      <c r="P10" s="3"/>
    </row>
    <row r="11" spans="2:16" s="1" customFormat="1" ht="285.64999999999998" customHeight="1" x14ac:dyDescent="0.3">
      <c r="B11" s="164" t="s">
        <v>287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6"/>
    </row>
    <row r="12" spans="2:16" s="1" customFormat="1" ht="15" customHeight="1" x14ac:dyDescent="0.3">
      <c r="I12" s="3"/>
      <c r="J12" s="3"/>
      <c r="K12" s="3"/>
      <c r="L12" s="3"/>
      <c r="M12" s="3"/>
      <c r="N12" s="3"/>
      <c r="O12" s="3"/>
      <c r="P12" s="3"/>
    </row>
    <row r="13" spans="2:16" s="1" customFormat="1" ht="25" x14ac:dyDescent="0.3">
      <c r="B13" s="157" t="s">
        <v>0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9"/>
    </row>
    <row r="14" spans="2:16" s="2" customFormat="1" ht="59.5" customHeight="1" x14ac:dyDescent="0.45">
      <c r="B14" s="37" t="s">
        <v>1</v>
      </c>
      <c r="C14" s="38" t="s">
        <v>273</v>
      </c>
      <c r="D14" s="160" t="s">
        <v>279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</row>
    <row r="15" spans="2:16" s="2" customFormat="1" ht="280" customHeight="1" x14ac:dyDescent="0.45">
      <c r="B15" s="37" t="s">
        <v>2</v>
      </c>
      <c r="C15" s="38" t="s">
        <v>274</v>
      </c>
      <c r="D15" s="160" t="s">
        <v>286</v>
      </c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</row>
  </sheetData>
  <sheetProtection algorithmName="SHA-512" hashValue="7A9VTWCF858bX1jpBTpB0uRWAct6TMwMkYerDA4TlYZ8qg+QrfGrNFj+c+eJuDjiSImM8uFvModeC5kSKFeRUw==" saltValue="RqQ9Vtjoi+wKpr3RAxYVxg==" spinCount="100000" sheet="1" objects="1" scenarios="1"/>
  <mergeCells count="8">
    <mergeCell ref="B13:P13"/>
    <mergeCell ref="D14:P14"/>
    <mergeCell ref="D15:P15"/>
    <mergeCell ref="B3:P5"/>
    <mergeCell ref="B9:P9"/>
    <mergeCell ref="H7:L7"/>
    <mergeCell ref="B8:P8"/>
    <mergeCell ref="B11:P11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7D774-E446-4DA2-A1C4-AD5370374C3A}">
  <dimension ref="B1:AI25"/>
  <sheetViews>
    <sheetView showGridLines="0" tabSelected="1" zoomScale="90" zoomScaleNormal="90" workbookViewId="0">
      <selection activeCell="K4" sqref="K4"/>
    </sheetView>
  </sheetViews>
  <sheetFormatPr defaultColWidth="8.81640625" defaultRowHeight="14.5" x14ac:dyDescent="0.35"/>
  <cols>
    <col min="1" max="1" width="2.54296875" style="40" customWidth="1"/>
    <col min="2" max="2" width="4" style="40" customWidth="1"/>
    <col min="3" max="3" width="45.453125" style="40" customWidth="1"/>
    <col min="4" max="4" width="21.54296875" style="40" customWidth="1"/>
    <col min="5" max="5" width="19.453125" style="40" customWidth="1"/>
    <col min="6" max="6" width="19.1796875" style="40" customWidth="1"/>
    <col min="7" max="7" width="17.81640625" style="40" customWidth="1"/>
    <col min="8" max="8" width="10" style="40" customWidth="1"/>
    <col min="9" max="9" width="9.1796875" style="40" customWidth="1"/>
    <col min="10" max="10" width="1.1796875" style="40" customWidth="1"/>
    <col min="11" max="11" width="17.54296875" style="40" customWidth="1"/>
    <col min="12" max="12" width="19.81640625" style="40" customWidth="1"/>
    <col min="13" max="13" width="17.54296875" style="40" customWidth="1"/>
    <col min="14" max="14" width="10.81640625" style="40" customWidth="1"/>
    <col min="15" max="15" width="1.1796875" style="40" customWidth="1"/>
    <col min="16" max="16" width="17.81640625" style="40" customWidth="1"/>
    <col min="17" max="17" width="18.453125" style="40" customWidth="1"/>
    <col min="18" max="18" width="16.54296875" style="40" customWidth="1"/>
    <col min="19" max="19" width="12.54296875" style="40" customWidth="1"/>
    <col min="20" max="20" width="1.1796875" style="40" customWidth="1"/>
    <col min="21" max="21" width="17.54296875" style="40" customWidth="1"/>
    <col min="22" max="22" width="16.1796875" style="40" customWidth="1"/>
    <col min="23" max="23" width="18.1796875" style="40" customWidth="1"/>
    <col min="24" max="24" width="1.1796875" style="40" customWidth="1"/>
    <col min="25" max="25" width="41.81640625" style="40" customWidth="1"/>
    <col min="26" max="26" width="10.81640625" style="40" customWidth="1"/>
    <col min="27" max="27" width="13.453125" style="40" customWidth="1"/>
    <col min="28" max="28" width="15.81640625" style="40" customWidth="1"/>
    <col min="29" max="29" width="12" style="40" customWidth="1"/>
    <col min="30" max="30" width="0.81640625" style="40" customWidth="1"/>
    <col min="31" max="31" width="16" style="40" customWidth="1"/>
    <col min="32" max="32" width="15.54296875" style="40" customWidth="1"/>
    <col min="33" max="33" width="16" style="40" customWidth="1"/>
    <col min="34" max="34" width="1.1796875" style="40" customWidth="1"/>
    <col min="35" max="35" width="25.453125" style="40" customWidth="1"/>
    <col min="36" max="16384" width="8.81640625" style="40"/>
  </cols>
  <sheetData>
    <row r="1" spans="2:35" ht="9.65" customHeight="1" x14ac:dyDescent="0.35"/>
    <row r="2" spans="2:35" x14ac:dyDescent="0.35">
      <c r="B2" s="201" t="s">
        <v>271</v>
      </c>
      <c r="C2" s="201"/>
      <c r="D2" s="41"/>
    </row>
    <row r="3" spans="2:35" ht="9.65" customHeight="1" x14ac:dyDescent="0.35"/>
    <row r="4" spans="2:35" ht="65.5" customHeight="1" x14ac:dyDescent="0.35">
      <c r="B4" s="202" t="s">
        <v>268</v>
      </c>
      <c r="C4" s="202"/>
      <c r="D4" s="202"/>
      <c r="E4" s="202"/>
      <c r="F4" s="202"/>
      <c r="G4" s="202"/>
      <c r="H4" s="202"/>
      <c r="I4" s="202"/>
    </row>
    <row r="5" spans="2:35" ht="5.15" customHeight="1" thickBot="1" x14ac:dyDescent="0.4"/>
    <row r="6" spans="2:35" ht="25" customHeight="1" x14ac:dyDescent="0.35">
      <c r="B6" s="203" t="s">
        <v>3</v>
      </c>
      <c r="C6" s="203"/>
      <c r="D6" s="204" t="str">
        <f>IF('Pomocná tabulka_návrat. granty'!D6="","",'Pomocná tabulka_návrat. granty'!D6)</f>
        <v/>
      </c>
      <c r="E6" s="204"/>
      <c r="F6" s="204"/>
      <c r="G6" s="204"/>
      <c r="H6" s="204"/>
      <c r="I6" s="204"/>
      <c r="K6" s="42"/>
    </row>
    <row r="7" spans="2:35" ht="25" customHeight="1" thickBot="1" x14ac:dyDescent="0.4">
      <c r="B7" s="206" t="s">
        <v>276</v>
      </c>
      <c r="C7" s="206"/>
      <c r="D7" s="207" t="str">
        <f>IF('Pomocná tabulka_návrat. granty'!D7="","",'Pomocná tabulka_návrat. granty'!D7)</f>
        <v/>
      </c>
      <c r="E7" s="207"/>
      <c r="F7" s="207"/>
      <c r="G7" s="207"/>
      <c r="H7" s="207"/>
      <c r="I7" s="207"/>
      <c r="K7" s="42"/>
    </row>
    <row r="8" spans="2:35" ht="5.5" customHeight="1" thickBot="1" x14ac:dyDescent="0.4"/>
    <row r="9" spans="2:35" ht="48.65" customHeight="1" thickBot="1" x14ac:dyDescent="0.4">
      <c r="B9" s="194" t="s">
        <v>272</v>
      </c>
      <c r="C9" s="215"/>
      <c r="D9" s="221" t="s">
        <v>265</v>
      </c>
      <c r="E9" s="221"/>
      <c r="F9" s="221"/>
      <c r="G9" s="221"/>
      <c r="H9" s="221"/>
      <c r="I9" s="221"/>
      <c r="K9" s="195" t="s">
        <v>214</v>
      </c>
      <c r="L9" s="195"/>
      <c r="M9" s="195"/>
      <c r="N9" s="196"/>
      <c r="P9" s="195" t="s">
        <v>241</v>
      </c>
      <c r="Q9" s="195"/>
      <c r="R9" s="195"/>
      <c r="S9" s="196"/>
      <c r="U9" s="194" t="s">
        <v>242</v>
      </c>
      <c r="V9" s="195"/>
      <c r="W9" s="196"/>
      <c r="Y9" s="194" t="s">
        <v>215</v>
      </c>
      <c r="Z9" s="195"/>
      <c r="AA9" s="195"/>
      <c r="AB9" s="195"/>
      <c r="AC9" s="195"/>
      <c r="AE9" s="194" t="s">
        <v>216</v>
      </c>
      <c r="AF9" s="195"/>
      <c r="AG9" s="196"/>
      <c r="AI9" s="36" t="s">
        <v>9</v>
      </c>
    </row>
    <row r="10" spans="2:35" ht="36" customHeight="1" x14ac:dyDescent="0.35">
      <c r="B10" s="216"/>
      <c r="C10" s="217"/>
      <c r="D10" s="197" t="s">
        <v>4</v>
      </c>
      <c r="E10" s="43" t="s">
        <v>217</v>
      </c>
      <c r="F10" s="43" t="s">
        <v>218</v>
      </c>
      <c r="G10" s="43" t="s">
        <v>9</v>
      </c>
      <c r="H10" s="197" t="s">
        <v>219</v>
      </c>
      <c r="I10" s="197"/>
      <c r="J10" s="44"/>
      <c r="K10" s="45" t="s">
        <v>217</v>
      </c>
      <c r="L10" s="45" t="s">
        <v>218</v>
      </c>
      <c r="M10" s="46" t="s">
        <v>9</v>
      </c>
      <c r="N10" s="47" t="s">
        <v>12</v>
      </c>
      <c r="O10" s="44"/>
      <c r="P10" s="45" t="s">
        <v>217</v>
      </c>
      <c r="Q10" s="45" t="s">
        <v>218</v>
      </c>
      <c r="R10" s="46" t="s">
        <v>9</v>
      </c>
      <c r="S10" s="48" t="s">
        <v>12</v>
      </c>
      <c r="T10" s="44"/>
      <c r="U10" s="49" t="s">
        <v>249</v>
      </c>
      <c r="V10" s="46" t="s">
        <v>235</v>
      </c>
      <c r="W10" s="47" t="s">
        <v>9</v>
      </c>
      <c r="X10" s="44"/>
      <c r="Y10" s="199" t="s">
        <v>13</v>
      </c>
      <c r="Z10" s="51" t="s">
        <v>14</v>
      </c>
      <c r="AA10" s="51" t="s">
        <v>234</v>
      </c>
      <c r="AB10" s="45" t="s">
        <v>9</v>
      </c>
      <c r="AC10" s="47" t="s">
        <v>12</v>
      </c>
      <c r="AD10" s="44"/>
      <c r="AE10" s="50" t="s">
        <v>237</v>
      </c>
      <c r="AF10" s="45" t="s">
        <v>236</v>
      </c>
      <c r="AG10" s="47" t="s">
        <v>9</v>
      </c>
    </row>
    <row r="11" spans="2:35" ht="22.5" customHeight="1" thickBot="1" x14ac:dyDescent="0.4">
      <c r="B11" s="216"/>
      <c r="C11" s="217"/>
      <c r="D11" s="198"/>
      <c r="E11" s="52" t="s">
        <v>10</v>
      </c>
      <c r="F11" s="52" t="s">
        <v>250</v>
      </c>
      <c r="G11" s="52" t="s">
        <v>10</v>
      </c>
      <c r="H11" s="52" t="s">
        <v>220</v>
      </c>
      <c r="I11" s="52" t="s">
        <v>221</v>
      </c>
      <c r="J11" s="53"/>
      <c r="K11" s="54" t="s">
        <v>10</v>
      </c>
      <c r="L11" s="54" t="s">
        <v>250</v>
      </c>
      <c r="M11" s="55" t="s">
        <v>10</v>
      </c>
      <c r="N11" s="56" t="s">
        <v>221</v>
      </c>
      <c r="O11" s="53"/>
      <c r="P11" s="57" t="s">
        <v>10</v>
      </c>
      <c r="Q11" s="58" t="s">
        <v>250</v>
      </c>
      <c r="R11" s="55" t="s">
        <v>10</v>
      </c>
      <c r="S11" s="56" t="s">
        <v>221</v>
      </c>
      <c r="T11" s="53"/>
      <c r="U11" s="59" t="s">
        <v>269</v>
      </c>
      <c r="V11" s="55" t="s">
        <v>10</v>
      </c>
      <c r="W11" s="56" t="s">
        <v>10</v>
      </c>
      <c r="X11" s="53"/>
      <c r="Y11" s="200"/>
      <c r="Z11" s="54" t="s">
        <v>270</v>
      </c>
      <c r="AA11" s="54" t="s">
        <v>10</v>
      </c>
      <c r="AB11" s="54" t="s">
        <v>10</v>
      </c>
      <c r="AC11" s="56" t="s">
        <v>222</v>
      </c>
      <c r="AD11" s="53"/>
      <c r="AE11" s="60" t="s">
        <v>250</v>
      </c>
      <c r="AF11" s="52" t="s">
        <v>10</v>
      </c>
      <c r="AG11" s="61" t="s">
        <v>10</v>
      </c>
    </row>
    <row r="12" spans="2:35" ht="16.5" customHeight="1" x14ac:dyDescent="0.35">
      <c r="B12" s="216"/>
      <c r="C12" s="217"/>
      <c r="D12" s="220" t="s">
        <v>231</v>
      </c>
      <c r="E12" s="205">
        <f>'Podpůrná data'!F4</f>
        <v>454</v>
      </c>
      <c r="F12" s="205">
        <f>'Pomocná tabulka_návrat. granty'!$H$73</f>
        <v>0</v>
      </c>
      <c r="G12" s="205">
        <f>'Pomocná tabulka_návrat. granty'!$I$73</f>
        <v>0</v>
      </c>
      <c r="H12" s="205">
        <f>'Pomocná tabulka_návrat. granty'!$J$73</f>
        <v>0</v>
      </c>
      <c r="I12" s="212">
        <f>'Pomocná tabulka_návrat. granty'!$K$73</f>
        <v>0</v>
      </c>
      <c r="K12" s="170">
        <f>'Podpůrná data'!$F$6</f>
        <v>570</v>
      </c>
      <c r="L12" s="170">
        <f>'Pomocná tabulka_návrat. granty'!$P$73</f>
        <v>0</v>
      </c>
      <c r="M12" s="189">
        <f>'Pomocná tabulka_návrat. granty'!$Q$73</f>
        <v>0</v>
      </c>
      <c r="N12" s="179">
        <f>'Pomocná tabulka_návrat. granty'!$R$73</f>
        <v>0</v>
      </c>
      <c r="P12" s="170">
        <f>'Podpůrná data'!F7</f>
        <v>486</v>
      </c>
      <c r="Q12" s="170">
        <f>'Pomocná tabulka_návrat. granty'!$W$73</f>
        <v>0</v>
      </c>
      <c r="R12" s="170">
        <f>'Pomocná tabulka_návrat. granty'!$X$73</f>
        <v>0</v>
      </c>
      <c r="S12" s="186">
        <f>'Pomocná tabulka_návrat. granty'!Y73</f>
        <v>0</v>
      </c>
      <c r="U12" s="167">
        <f>'Pomocná tabulka_návrat. granty'!$AA$73</f>
        <v>0</v>
      </c>
      <c r="V12" s="170">
        <f>'Podpůrná data'!$H$4</f>
        <v>9114</v>
      </c>
      <c r="W12" s="179">
        <f>'Pomocná tabulka_návrat. granty'!$AC$73</f>
        <v>0</v>
      </c>
      <c r="Y12" s="63" t="s">
        <v>254</v>
      </c>
      <c r="Z12" s="62">
        <f>'Pomocná tabulka_návrat. granty'!$AG$73</f>
        <v>0</v>
      </c>
      <c r="AA12" s="62">
        <f>'Podpůrná data'!R4</f>
        <v>3273</v>
      </c>
      <c r="AB12" s="64">
        <f>'Pomocná tabulka_návrat. granty'!$AI$73</f>
        <v>0</v>
      </c>
      <c r="AC12" s="65">
        <f>'Pomocná tabulka_návrat. granty'!$AJ$73</f>
        <v>0</v>
      </c>
      <c r="AE12" s="167">
        <f>'Pomocná tabulka_návrat. granty'!$AL$73</f>
        <v>0</v>
      </c>
      <c r="AF12" s="170">
        <f>'Podpůrná data'!$I$4</f>
        <v>317</v>
      </c>
      <c r="AG12" s="179">
        <f>'Pomocná tabulka_návrat. granty'!$AN$73</f>
        <v>0</v>
      </c>
    </row>
    <row r="13" spans="2:35" ht="16.5" customHeight="1" x14ac:dyDescent="0.35">
      <c r="B13" s="216"/>
      <c r="C13" s="217"/>
      <c r="D13" s="182"/>
      <c r="E13" s="184"/>
      <c r="F13" s="184"/>
      <c r="G13" s="184"/>
      <c r="H13" s="184"/>
      <c r="I13" s="213"/>
      <c r="K13" s="171"/>
      <c r="L13" s="171"/>
      <c r="M13" s="190"/>
      <c r="N13" s="180"/>
      <c r="P13" s="171"/>
      <c r="Q13" s="171"/>
      <c r="R13" s="171"/>
      <c r="S13" s="187"/>
      <c r="U13" s="168"/>
      <c r="V13" s="171"/>
      <c r="W13" s="180"/>
      <c r="Y13" s="67" t="s">
        <v>255</v>
      </c>
      <c r="Z13" s="66">
        <f>'Pomocná tabulka_návrat. granty'!$AG$74</f>
        <v>0</v>
      </c>
      <c r="AA13" s="66">
        <f>'Podpůrná data'!R5</f>
        <v>3818</v>
      </c>
      <c r="AB13" s="68">
        <f>'Pomocná tabulka_návrat. granty'!$AI$74</f>
        <v>0</v>
      </c>
      <c r="AC13" s="69">
        <f>'Pomocná tabulka_návrat. granty'!$AJ$74</f>
        <v>0</v>
      </c>
      <c r="AE13" s="168"/>
      <c r="AF13" s="171"/>
      <c r="AG13" s="180"/>
    </row>
    <row r="14" spans="2:35" ht="16.5" customHeight="1" x14ac:dyDescent="0.35">
      <c r="B14" s="216"/>
      <c r="C14" s="217"/>
      <c r="D14" s="182" t="s">
        <v>232</v>
      </c>
      <c r="E14" s="184">
        <f>'Podpůrná data'!F5</f>
        <v>570</v>
      </c>
      <c r="F14" s="184">
        <f>'Pomocná tabulka_návrat. granty'!$H$74</f>
        <v>0</v>
      </c>
      <c r="G14" s="184">
        <f>'Pomocná tabulka_návrat. granty'!$I$74</f>
        <v>0</v>
      </c>
      <c r="H14" s="184">
        <f>'Pomocná tabulka_návrat. granty'!$J$74</f>
        <v>0</v>
      </c>
      <c r="I14" s="213">
        <f>'Pomocná tabulka_návrat. granty'!$K$74</f>
        <v>0</v>
      </c>
      <c r="K14" s="171"/>
      <c r="L14" s="171"/>
      <c r="M14" s="190"/>
      <c r="N14" s="180"/>
      <c r="P14" s="171"/>
      <c r="Q14" s="171"/>
      <c r="R14" s="171"/>
      <c r="S14" s="187"/>
      <c r="U14" s="168"/>
      <c r="V14" s="171"/>
      <c r="W14" s="180"/>
      <c r="Y14" s="175" t="s">
        <v>233</v>
      </c>
      <c r="Z14" s="177">
        <f>'Pomocná tabulka_návrat. granty'!$AG$75</f>
        <v>0</v>
      </c>
      <c r="AA14" s="177">
        <f>'Podpůrná data'!R6</f>
        <v>4364</v>
      </c>
      <c r="AB14" s="192">
        <f>'Pomocná tabulka_návrat. granty'!$AI$75</f>
        <v>0</v>
      </c>
      <c r="AC14" s="173">
        <f>'Pomocná tabulka_návrat. granty'!$AJ$75</f>
        <v>0</v>
      </c>
      <c r="AE14" s="168"/>
      <c r="AF14" s="171"/>
      <c r="AG14" s="180"/>
    </row>
    <row r="15" spans="2:35" ht="16.5" customHeight="1" thickBot="1" x14ac:dyDescent="0.4">
      <c r="B15" s="218"/>
      <c r="C15" s="219"/>
      <c r="D15" s="183"/>
      <c r="E15" s="185"/>
      <c r="F15" s="185"/>
      <c r="G15" s="185"/>
      <c r="H15" s="185"/>
      <c r="I15" s="214"/>
      <c r="K15" s="172"/>
      <c r="L15" s="172"/>
      <c r="M15" s="191"/>
      <c r="N15" s="181"/>
      <c r="P15" s="172"/>
      <c r="Q15" s="172"/>
      <c r="R15" s="172"/>
      <c r="S15" s="188"/>
      <c r="U15" s="169"/>
      <c r="V15" s="172"/>
      <c r="W15" s="181"/>
      <c r="Y15" s="176"/>
      <c r="Z15" s="178"/>
      <c r="AA15" s="178"/>
      <c r="AB15" s="193"/>
      <c r="AC15" s="174"/>
      <c r="AE15" s="169"/>
      <c r="AF15" s="172"/>
      <c r="AG15" s="181"/>
    </row>
    <row r="16" spans="2:35" ht="6.65" customHeight="1" x14ac:dyDescent="0.35">
      <c r="N16" s="70"/>
    </row>
    <row r="17" spans="2:35" ht="29.5" customHeight="1" x14ac:dyDescent="0.35">
      <c r="B17" s="217" t="s">
        <v>9</v>
      </c>
      <c r="C17" s="217"/>
      <c r="G17" s="155">
        <f>G12+G14</f>
        <v>0</v>
      </c>
      <c r="M17" s="155">
        <f>M12</f>
        <v>0</v>
      </c>
      <c r="R17" s="155">
        <f>R12</f>
        <v>0</v>
      </c>
      <c r="W17" s="155">
        <f>W12</f>
        <v>0</v>
      </c>
      <c r="AB17" s="155">
        <f>SUM(AB12:AB15)</f>
        <v>0</v>
      </c>
      <c r="AD17" s="70"/>
      <c r="AE17" s="70"/>
      <c r="AF17" s="71"/>
      <c r="AG17" s="155">
        <f>AG12</f>
        <v>0</v>
      </c>
      <c r="AI17" s="155">
        <f>G17+M17+R17+W17+AB17+AG17</f>
        <v>0</v>
      </c>
    </row>
    <row r="18" spans="2:35" ht="14.5" customHeight="1" x14ac:dyDescent="0.35">
      <c r="P18" s="42"/>
    </row>
    <row r="19" spans="2:35" ht="40" customHeight="1" x14ac:dyDescent="0.35">
      <c r="B19" s="222" t="s">
        <v>243</v>
      </c>
      <c r="C19" s="222"/>
      <c r="D19" s="154" t="s">
        <v>288</v>
      </c>
      <c r="E19" s="154" t="s">
        <v>244</v>
      </c>
      <c r="F19" s="154" t="s">
        <v>246</v>
      </c>
      <c r="P19" s="42"/>
      <c r="Y19" s="42"/>
    </row>
    <row r="20" spans="2:35" ht="49" customHeight="1" x14ac:dyDescent="0.35">
      <c r="B20" s="208" t="s">
        <v>245</v>
      </c>
      <c r="C20" s="209"/>
      <c r="D20" s="155">
        <v>1</v>
      </c>
      <c r="E20" s="156">
        <f>AI17</f>
        <v>0</v>
      </c>
      <c r="F20" s="155">
        <f>D20*E20</f>
        <v>0</v>
      </c>
      <c r="Y20" s="42"/>
    </row>
    <row r="22" spans="2:35" ht="21" customHeight="1" x14ac:dyDescent="0.35">
      <c r="B22" s="222" t="s">
        <v>247</v>
      </c>
      <c r="C22" s="222"/>
      <c r="D22" s="154" t="s">
        <v>248</v>
      </c>
    </row>
    <row r="23" spans="2:35" ht="14.5" customHeight="1" x14ac:dyDescent="0.35">
      <c r="B23" s="210">
        <v>204041</v>
      </c>
      <c r="C23" s="211"/>
      <c r="D23" s="72">
        <f>'Pomocná tabulka_návrat. granty'!$AQ$73</f>
        <v>0</v>
      </c>
    </row>
    <row r="24" spans="2:35" ht="14.5" customHeight="1" x14ac:dyDescent="0.35">
      <c r="B24" s="210">
        <v>244021</v>
      </c>
      <c r="C24" s="211"/>
      <c r="D24" s="72">
        <f>'Pomocná tabulka_návrat. granty'!$AR$73</f>
        <v>0</v>
      </c>
    </row>
    <row r="25" spans="2:35" ht="14.5" customHeight="1" x14ac:dyDescent="0.35">
      <c r="B25" s="210">
        <v>204032</v>
      </c>
      <c r="C25" s="211"/>
      <c r="D25" s="72">
        <f>'Pomocná tabulka_návrat. granty'!$AS$73</f>
        <v>0</v>
      </c>
    </row>
  </sheetData>
  <sheetProtection algorithmName="SHA-512" hashValue="FZIbu0xDXOZsr6Xcr866m7tH/7PxeNFz0KTtOtRENWlitjKLGyFLJcUwGe3HVFyqUcp+3BvVFg8+CjkVIZAyTg==" saltValue="YoLG1wCGCeYN2F+sJP/Ddg==" spinCount="100000" sheet="1"/>
  <mergeCells count="54">
    <mergeCell ref="B20:C20"/>
    <mergeCell ref="B23:C23"/>
    <mergeCell ref="B24:C24"/>
    <mergeCell ref="B25:C25"/>
    <mergeCell ref="I12:I13"/>
    <mergeCell ref="I14:I15"/>
    <mergeCell ref="B9:C15"/>
    <mergeCell ref="B17:C17"/>
    <mergeCell ref="D12:D13"/>
    <mergeCell ref="E12:E13"/>
    <mergeCell ref="H10:I10"/>
    <mergeCell ref="D9:I9"/>
    <mergeCell ref="B19:C19"/>
    <mergeCell ref="B22:C22"/>
    <mergeCell ref="B2:C2"/>
    <mergeCell ref="B4:I4"/>
    <mergeCell ref="B6:C6"/>
    <mergeCell ref="D6:I6"/>
    <mergeCell ref="N12:N15"/>
    <mergeCell ref="F12:F13"/>
    <mergeCell ref="G12:G13"/>
    <mergeCell ref="H12:H13"/>
    <mergeCell ref="H14:H15"/>
    <mergeCell ref="B7:C7"/>
    <mergeCell ref="D7:I7"/>
    <mergeCell ref="AE9:AG9"/>
    <mergeCell ref="D10:D11"/>
    <mergeCell ref="Y10:Y11"/>
    <mergeCell ref="Y9:AC9"/>
    <mergeCell ref="K9:N9"/>
    <mergeCell ref="P9:S9"/>
    <mergeCell ref="U9:W9"/>
    <mergeCell ref="AG12:AG15"/>
    <mergeCell ref="D14:D15"/>
    <mergeCell ref="E14:E15"/>
    <mergeCell ref="F14:F15"/>
    <mergeCell ref="G14:G15"/>
    <mergeCell ref="P12:P15"/>
    <mergeCell ref="Q12:Q15"/>
    <mergeCell ref="R12:R15"/>
    <mergeCell ref="S12:S15"/>
    <mergeCell ref="U12:U15"/>
    <mergeCell ref="V12:V15"/>
    <mergeCell ref="K12:K15"/>
    <mergeCell ref="L12:L15"/>
    <mergeCell ref="M12:M15"/>
    <mergeCell ref="AB14:AB15"/>
    <mergeCell ref="W12:W15"/>
    <mergeCell ref="AE12:AE15"/>
    <mergeCell ref="AF12:AF15"/>
    <mergeCell ref="AC14:AC15"/>
    <mergeCell ref="Y14:Y15"/>
    <mergeCell ref="Z14:Z15"/>
    <mergeCell ref="AA14:AA15"/>
  </mergeCells>
  <conditionalFormatting sqref="B6:B7 B9">
    <cfRule type="expression" dxfId="32" priority="22" stopIfTrue="1">
      <formula>$AE$9&gt;#REF!</formula>
    </cfRule>
    <cfRule type="expression" dxfId="31" priority="23" stopIfTrue="1">
      <formula>$AE$9&lt;#REF!</formula>
    </cfRule>
    <cfRule type="expression" dxfId="30" priority="24">
      <formula>$AE$9&gt;#REF!</formula>
    </cfRule>
  </conditionalFormatting>
  <conditionalFormatting sqref="B17">
    <cfRule type="expression" dxfId="29" priority="7" stopIfTrue="1">
      <formula>$AE$9&gt;#REF!</formula>
    </cfRule>
    <cfRule type="expression" dxfId="28" priority="8" stopIfTrue="1">
      <formula>$AE$9&lt;#REF!</formula>
    </cfRule>
    <cfRule type="expression" dxfId="27" priority="9">
      <formula>$AE$9&gt;#REF!</formula>
    </cfRule>
  </conditionalFormatting>
  <conditionalFormatting sqref="B20">
    <cfRule type="expression" dxfId="26" priority="4" stopIfTrue="1">
      <formula>$AE$9&gt;#REF!</formula>
    </cfRule>
    <cfRule type="expression" dxfId="25" priority="5" stopIfTrue="1">
      <formula>$AE$9&lt;#REF!</formula>
    </cfRule>
    <cfRule type="expression" dxfId="24" priority="6">
      <formula>$AE$9&gt;#REF!</formula>
    </cfRule>
  </conditionalFormatting>
  <conditionalFormatting sqref="Y9">
    <cfRule type="expression" dxfId="23" priority="13" stopIfTrue="1">
      <formula>$AE$9&gt;#REF!</formula>
    </cfRule>
    <cfRule type="expression" dxfId="22" priority="14" stopIfTrue="1">
      <formula>$AE$9&lt;#REF!</formula>
    </cfRule>
    <cfRule type="expression" dxfId="21" priority="15">
      <formula>$AE$9&gt;#REF!</formula>
    </cfRule>
  </conditionalFormatting>
  <conditionalFormatting sqref="AE9:AF9">
    <cfRule type="expression" dxfId="20" priority="10" stopIfTrue="1">
      <formula>$AE$9&gt;#REF!</formula>
    </cfRule>
    <cfRule type="expression" dxfId="19" priority="11" stopIfTrue="1">
      <formula>$AE$9&lt;#REF!</formula>
    </cfRule>
    <cfRule type="expression" dxfId="18" priority="12">
      <formula>$AE$9&gt;#REF!</formula>
    </cfRule>
  </conditionalFormatting>
  <conditionalFormatting sqref="AI9">
    <cfRule type="expression" dxfId="17" priority="1" stopIfTrue="1">
      <formula>$AE$9&gt;#REF!</formula>
    </cfRule>
    <cfRule type="expression" dxfId="16" priority="2" stopIfTrue="1">
      <formula>$AE$9&lt;#REF!</formula>
    </cfRule>
    <cfRule type="expression" dxfId="15" priority="3">
      <formula>$AE$9&gt;#REF!</formula>
    </cfRule>
  </conditionalFormatting>
  <pageMargins left="0.7" right="0.7" top="0.78740157499999996" bottom="0.78740157499999996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5FC1-B94D-41CC-ADC5-5716CDA4DC78}">
  <dimension ref="B1:AU82"/>
  <sheetViews>
    <sheetView showGridLines="0" zoomScale="90" zoomScaleNormal="90" workbookViewId="0">
      <selection activeCell="M4" sqref="M4"/>
    </sheetView>
  </sheetViews>
  <sheetFormatPr defaultColWidth="8.81640625" defaultRowHeight="14.5" x14ac:dyDescent="0.35"/>
  <cols>
    <col min="1" max="1" width="2.54296875" style="83" customWidth="1"/>
    <col min="2" max="2" width="4.453125" style="83" customWidth="1"/>
    <col min="3" max="3" width="45.453125" style="83" customWidth="1"/>
    <col min="4" max="4" width="21.54296875" style="83" customWidth="1"/>
    <col min="5" max="5" width="15.1796875" style="83" customWidth="1"/>
    <col min="6" max="6" width="26.54296875" style="83" customWidth="1"/>
    <col min="7" max="7" width="20.1796875" style="83" customWidth="1"/>
    <col min="8" max="8" width="19.81640625" style="83" customWidth="1"/>
    <col min="9" max="9" width="17.81640625" style="83" customWidth="1"/>
    <col min="10" max="10" width="9.1796875" style="83" customWidth="1"/>
    <col min="11" max="11" width="9.453125" style="83" customWidth="1"/>
    <col min="12" max="12" width="1.1796875" style="83" customWidth="1"/>
    <col min="13" max="13" width="15.54296875" style="83" customWidth="1"/>
    <col min="14" max="14" width="24.81640625" style="83" customWidth="1"/>
    <col min="15" max="15" width="17.54296875" style="83" customWidth="1"/>
    <col min="16" max="16" width="19.81640625" style="83" customWidth="1"/>
    <col min="17" max="17" width="17.54296875" style="83" customWidth="1"/>
    <col min="18" max="18" width="10.81640625" style="83" customWidth="1"/>
    <col min="19" max="19" width="1.1796875" style="83" customWidth="1"/>
    <col min="20" max="20" width="26.81640625" style="83" customWidth="1"/>
    <col min="21" max="21" width="28" style="83" customWidth="1"/>
    <col min="22" max="22" width="17.81640625" style="83" customWidth="1"/>
    <col min="23" max="23" width="18.453125" style="83" customWidth="1"/>
    <col min="24" max="24" width="16.54296875" style="83" customWidth="1"/>
    <col min="25" max="25" width="12.54296875" style="83" customWidth="1"/>
    <col min="26" max="26" width="1.1796875" style="83" customWidth="1"/>
    <col min="27" max="27" width="60.81640625" style="83" customWidth="1"/>
    <col min="28" max="28" width="25.1796875" style="83" customWidth="1"/>
    <col min="29" max="29" width="20.453125" style="83" customWidth="1"/>
    <col min="30" max="30" width="1.1796875" style="83" customWidth="1"/>
    <col min="31" max="31" width="41.81640625" style="83" customWidth="1"/>
    <col min="32" max="32" width="11.1796875" style="83" customWidth="1"/>
    <col min="33" max="33" width="15.1796875" style="83" customWidth="1"/>
    <col min="34" max="34" width="11.1796875" style="83" customWidth="1"/>
    <col min="35" max="35" width="17.1796875" style="83" customWidth="1"/>
    <col min="36" max="36" width="10.1796875" style="83" customWidth="1"/>
    <col min="37" max="37" width="0.81640625" style="83" customWidth="1"/>
    <col min="38" max="38" width="16" style="83" customWidth="1"/>
    <col min="39" max="39" width="15.54296875" style="83" customWidth="1"/>
    <col min="40" max="40" width="16" style="83" customWidth="1"/>
    <col min="41" max="41" width="1.1796875" style="83" customWidth="1"/>
    <col min="42" max="42" width="25.54296875" style="83" customWidth="1"/>
    <col min="43" max="43" width="8.81640625" style="83"/>
    <col min="44" max="44" width="11.453125" style="83" bestFit="1" customWidth="1"/>
    <col min="45" max="45" width="8.81640625" style="83"/>
    <col min="46" max="46" width="1.1796875" style="83" customWidth="1"/>
    <col min="47" max="47" width="74.453125" style="83" customWidth="1"/>
    <col min="48" max="16384" width="8.81640625" style="83"/>
  </cols>
  <sheetData>
    <row r="1" spans="2:47" ht="9.65" customHeight="1" x14ac:dyDescent="0.35"/>
    <row r="2" spans="2:47" x14ac:dyDescent="0.35">
      <c r="B2" s="84" t="s">
        <v>267</v>
      </c>
      <c r="C2" s="85"/>
      <c r="D2" s="86"/>
    </row>
    <row r="3" spans="2:47" ht="9.65" customHeight="1" x14ac:dyDescent="0.35"/>
    <row r="4" spans="2:47" ht="65.5" customHeight="1" x14ac:dyDescent="0.35">
      <c r="B4" s="227" t="s">
        <v>277</v>
      </c>
      <c r="C4" s="227"/>
      <c r="D4" s="227"/>
      <c r="E4" s="227"/>
      <c r="F4" s="227"/>
      <c r="G4" s="227"/>
      <c r="H4" s="227"/>
      <c r="I4" s="227"/>
      <c r="J4" s="227"/>
      <c r="K4" s="227"/>
    </row>
    <row r="5" spans="2:47" ht="5.15" customHeight="1" x14ac:dyDescent="0.35"/>
    <row r="6" spans="2:47" ht="25" customHeight="1" x14ac:dyDescent="0.35">
      <c r="B6" s="249" t="s">
        <v>3</v>
      </c>
      <c r="C6" s="249"/>
      <c r="D6" s="250"/>
      <c r="E6" s="250"/>
      <c r="F6" s="250"/>
      <c r="G6" s="250"/>
      <c r="H6" s="250"/>
      <c r="I6" s="250"/>
      <c r="J6" s="250"/>
      <c r="K6" s="250"/>
    </row>
    <row r="7" spans="2:47" ht="25" customHeight="1" x14ac:dyDescent="0.35">
      <c r="B7" s="249" t="s">
        <v>276</v>
      </c>
      <c r="C7" s="249"/>
      <c r="D7" s="250"/>
      <c r="E7" s="250"/>
      <c r="F7" s="250"/>
      <c r="G7" s="250"/>
      <c r="H7" s="250"/>
      <c r="I7" s="250"/>
      <c r="J7" s="250"/>
      <c r="K7" s="250"/>
    </row>
    <row r="8" spans="2:47" ht="6" customHeight="1" thickBot="1" x14ac:dyDescent="0.4"/>
    <row r="9" spans="2:47" ht="48.65" customHeight="1" thickBot="1" x14ac:dyDescent="0.4">
      <c r="B9" s="235" t="s">
        <v>251</v>
      </c>
      <c r="C9" s="236"/>
      <c r="D9" s="228" t="s">
        <v>11</v>
      </c>
      <c r="E9" s="229"/>
      <c r="F9" s="229"/>
      <c r="G9" s="229"/>
      <c r="H9" s="229"/>
      <c r="I9" s="229"/>
      <c r="J9" s="229"/>
      <c r="K9" s="230"/>
      <c r="M9" s="231" t="s">
        <v>214</v>
      </c>
      <c r="N9" s="232"/>
      <c r="O9" s="232"/>
      <c r="P9" s="232"/>
      <c r="Q9" s="232"/>
      <c r="R9" s="233"/>
      <c r="T9" s="231" t="s">
        <v>241</v>
      </c>
      <c r="U9" s="232"/>
      <c r="V9" s="232"/>
      <c r="W9" s="232"/>
      <c r="X9" s="232"/>
      <c r="Y9" s="233"/>
      <c r="AA9" s="231" t="s">
        <v>242</v>
      </c>
      <c r="AB9" s="232"/>
      <c r="AC9" s="233"/>
      <c r="AE9" s="231" t="s">
        <v>215</v>
      </c>
      <c r="AF9" s="232"/>
      <c r="AG9" s="232"/>
      <c r="AH9" s="232"/>
      <c r="AI9" s="232"/>
      <c r="AJ9" s="233"/>
      <c r="AL9" s="231" t="s">
        <v>216</v>
      </c>
      <c r="AM9" s="232"/>
      <c r="AN9" s="233"/>
      <c r="AP9" s="231" t="s">
        <v>9</v>
      </c>
      <c r="AQ9" s="232"/>
      <c r="AR9" s="232"/>
      <c r="AS9" s="233"/>
      <c r="AU9" s="73" t="s">
        <v>280</v>
      </c>
    </row>
    <row r="10" spans="2:47" ht="40" customHeight="1" x14ac:dyDescent="0.35">
      <c r="B10" s="237"/>
      <c r="C10" s="238"/>
      <c r="D10" s="43" t="s">
        <v>4</v>
      </c>
      <c r="E10" s="43" t="s">
        <v>262</v>
      </c>
      <c r="F10" s="43" t="s">
        <v>8</v>
      </c>
      <c r="G10" s="43" t="s">
        <v>217</v>
      </c>
      <c r="H10" s="43" t="s">
        <v>218</v>
      </c>
      <c r="I10" s="43" t="s">
        <v>9</v>
      </c>
      <c r="J10" s="197" t="s">
        <v>219</v>
      </c>
      <c r="K10" s="234"/>
      <c r="L10" s="87"/>
      <c r="M10" s="75" t="s">
        <v>262</v>
      </c>
      <c r="N10" s="43" t="s">
        <v>8</v>
      </c>
      <c r="O10" s="43" t="s">
        <v>217</v>
      </c>
      <c r="P10" s="43" t="s">
        <v>218</v>
      </c>
      <c r="Q10" s="43" t="s">
        <v>9</v>
      </c>
      <c r="R10" s="74" t="s">
        <v>12</v>
      </c>
      <c r="S10" s="87"/>
      <c r="T10" s="75" t="s">
        <v>263</v>
      </c>
      <c r="U10" s="43" t="s">
        <v>8</v>
      </c>
      <c r="V10" s="43" t="s">
        <v>217</v>
      </c>
      <c r="W10" s="43" t="s">
        <v>218</v>
      </c>
      <c r="X10" s="43" t="s">
        <v>9</v>
      </c>
      <c r="Y10" s="48" t="s">
        <v>12</v>
      </c>
      <c r="Z10" s="87"/>
      <c r="AA10" s="75" t="s">
        <v>249</v>
      </c>
      <c r="AB10" s="43" t="s">
        <v>235</v>
      </c>
      <c r="AC10" s="74" t="s">
        <v>9</v>
      </c>
      <c r="AD10" s="87"/>
      <c r="AE10" s="75" t="s">
        <v>13</v>
      </c>
      <c r="AF10" s="43" t="s">
        <v>8</v>
      </c>
      <c r="AG10" s="43" t="s">
        <v>283</v>
      </c>
      <c r="AH10" s="43" t="s">
        <v>234</v>
      </c>
      <c r="AI10" s="43" t="s">
        <v>9</v>
      </c>
      <c r="AJ10" s="74" t="s">
        <v>12</v>
      </c>
      <c r="AK10" s="88"/>
      <c r="AL10" s="75" t="s">
        <v>237</v>
      </c>
      <c r="AM10" s="43" t="s">
        <v>236</v>
      </c>
      <c r="AN10" s="74" t="s">
        <v>9</v>
      </c>
      <c r="AP10" s="75" t="s">
        <v>264</v>
      </c>
      <c r="AQ10" s="197" t="s">
        <v>219</v>
      </c>
      <c r="AR10" s="197"/>
      <c r="AS10" s="234"/>
      <c r="AU10" s="223" t="s">
        <v>281</v>
      </c>
    </row>
    <row r="11" spans="2:47" ht="36.5" thickBot="1" x14ac:dyDescent="0.4">
      <c r="B11" s="239"/>
      <c r="C11" s="240"/>
      <c r="D11" s="89" t="s">
        <v>256</v>
      </c>
      <c r="E11" s="89" t="s">
        <v>278</v>
      </c>
      <c r="F11" s="90" t="s">
        <v>290</v>
      </c>
      <c r="G11" s="90" t="s">
        <v>10</v>
      </c>
      <c r="H11" s="90" t="s">
        <v>250</v>
      </c>
      <c r="I11" s="90" t="s">
        <v>10</v>
      </c>
      <c r="J11" s="90" t="s">
        <v>220</v>
      </c>
      <c r="K11" s="91" t="s">
        <v>221</v>
      </c>
      <c r="L11" s="92"/>
      <c r="M11" s="93" t="s">
        <v>284</v>
      </c>
      <c r="N11" s="94" t="s">
        <v>257</v>
      </c>
      <c r="O11" s="94" t="s">
        <v>10</v>
      </c>
      <c r="P11" s="94" t="s">
        <v>250</v>
      </c>
      <c r="Q11" s="94" t="s">
        <v>10</v>
      </c>
      <c r="R11" s="95" t="s">
        <v>221</v>
      </c>
      <c r="S11" s="92"/>
      <c r="T11" s="96" t="s">
        <v>285</v>
      </c>
      <c r="U11" s="90" t="s">
        <v>258</v>
      </c>
      <c r="V11" s="97" t="s">
        <v>10</v>
      </c>
      <c r="W11" s="98" t="s">
        <v>250</v>
      </c>
      <c r="X11" s="90" t="s">
        <v>10</v>
      </c>
      <c r="Y11" s="91" t="s">
        <v>221</v>
      </c>
      <c r="Z11" s="92"/>
      <c r="AA11" s="99" t="s">
        <v>282</v>
      </c>
      <c r="AB11" s="90" t="s">
        <v>240</v>
      </c>
      <c r="AC11" s="91" t="s">
        <v>10</v>
      </c>
      <c r="AD11" s="92"/>
      <c r="AE11" s="99" t="s">
        <v>256</v>
      </c>
      <c r="AF11" s="90" t="s">
        <v>260</v>
      </c>
      <c r="AG11" s="90" t="s">
        <v>259</v>
      </c>
      <c r="AH11" s="90" t="s">
        <v>10</v>
      </c>
      <c r="AI11" s="90" t="s">
        <v>10</v>
      </c>
      <c r="AJ11" s="91" t="s">
        <v>222</v>
      </c>
      <c r="AK11" s="92"/>
      <c r="AL11" s="90" t="s">
        <v>250</v>
      </c>
      <c r="AM11" s="90" t="s">
        <v>10</v>
      </c>
      <c r="AN11" s="100" t="s">
        <v>10</v>
      </c>
      <c r="AP11" s="101" t="s">
        <v>10</v>
      </c>
      <c r="AQ11" s="90" t="s">
        <v>220</v>
      </c>
      <c r="AR11" s="102">
        <v>244021</v>
      </c>
      <c r="AS11" s="91" t="s">
        <v>222</v>
      </c>
      <c r="AU11" s="224"/>
    </row>
    <row r="12" spans="2:47" x14ac:dyDescent="0.35">
      <c r="B12" s="76">
        <v>1</v>
      </c>
      <c r="C12" s="151"/>
      <c r="D12" s="79"/>
      <c r="E12" s="103"/>
      <c r="F12" s="104"/>
      <c r="G12" s="105" t="str">
        <f>IF(D12="","",IF(D12='Podpůrná data'!$K$4,'Podpůrná data'!$F$4,'Podpůrná data'!$F$5))</f>
        <v/>
      </c>
      <c r="H12" s="105">
        <f>IFERROR(INT(ROUND(E12,2)*(VLOOKUP(INT(F12),'Podpůrná data'!$L$22:$N$981,2,FALSE))*(F12/(INT(F12)))),0)</f>
        <v>0</v>
      </c>
      <c r="I12" s="105">
        <f>IF(G12="",0,G12*H12)</f>
        <v>0</v>
      </c>
      <c r="J12" s="106">
        <f>IF(I12="",0,IF(I12&gt;0,1,0))</f>
        <v>0</v>
      </c>
      <c r="K12" s="107">
        <f>J12</f>
        <v>0</v>
      </c>
      <c r="M12" s="108"/>
      <c r="N12" s="104"/>
      <c r="O12" s="105" t="str">
        <f>IF(M12="","",'Podpůrná data'!$F$6)</f>
        <v/>
      </c>
      <c r="P12" s="105">
        <f>IFERROR(INT(ROUND(M12,2)*(VLOOKUP(INT(N12),'Podpůrná data'!$L$22:$N$981,2,FALSE))*(N12/(INT(N12)))),0)</f>
        <v>0</v>
      </c>
      <c r="Q12" s="105">
        <f>IF(M12="",0,IF(N12="",0,O12*P12))</f>
        <v>0</v>
      </c>
      <c r="R12" s="109">
        <f>IF(M12="",0,IF(M12=0,0,IF(N12="",0,IF(N12=0,0,1))))</f>
        <v>0</v>
      </c>
      <c r="T12" s="108"/>
      <c r="U12" s="104"/>
      <c r="V12" s="105" t="str">
        <f>IF(T12="","",'Podpůrná data'!$F$7)</f>
        <v/>
      </c>
      <c r="W12" s="105">
        <f>IFERROR(INT(ROUND(T12,2)*(VLOOKUP(INT(U12),'Podpůrná data'!$L$22:$N$981,2,FALSE))*(U12/(INT(U12)))),0)</f>
        <v>0</v>
      </c>
      <c r="X12" s="105">
        <f>IF(T12="",0,IF(U12="",0,V12*W12))</f>
        <v>0</v>
      </c>
      <c r="Y12" s="110"/>
      <c r="AA12" s="111"/>
      <c r="AB12" s="105" t="str">
        <f>IF(AA12="","",'Podpůrná data'!$H$4)</f>
        <v/>
      </c>
      <c r="AC12" s="112">
        <f>IF(AA12="",0,AA12*AB12)</f>
        <v>0</v>
      </c>
      <c r="AE12" s="113"/>
      <c r="AF12" s="104"/>
      <c r="AG12" s="105" t="str">
        <f t="shared" ref="AG12:AG71" si="0">IF(AF12="","",20*AF12)</f>
        <v/>
      </c>
      <c r="AH12" s="105" t="str">
        <f>IF(AE12="","",IF(AE12='Podpůrná data'!$P$4,'Podpůrná data'!$R$4,IF(AE12='Podpůrná data'!$P$5,'Podpůrná data'!$R$5,'Podpůrná data'!$R$6)))</f>
        <v/>
      </c>
      <c r="AI12" s="114">
        <f>IF(AH12="",0,IF(AF12="",0,AG12*AH12))</f>
        <v>0</v>
      </c>
      <c r="AJ12" s="107">
        <f>IF(AF12="",0,IF(AH12="",0,1))</f>
        <v>0</v>
      </c>
      <c r="AL12" s="111"/>
      <c r="AM12" s="105" t="str">
        <f>IF(AL12="","",'Podpůrná data'!$I$4)</f>
        <v/>
      </c>
      <c r="AN12" s="112">
        <f>IF(AL12="",0,AL12*AM12)</f>
        <v>0</v>
      </c>
      <c r="AP12" s="115">
        <f>IF(I12=0,0,I12+Q12+X12+AC12+AI12+AN12)</f>
        <v>0</v>
      </c>
      <c r="AQ12" s="106">
        <f>J12</f>
        <v>0</v>
      </c>
      <c r="AR12" s="106">
        <f>IF(K12=0,0,K12+R12+Y12)</f>
        <v>0</v>
      </c>
      <c r="AS12" s="107">
        <f>IF(K12=0,0,AJ12)</f>
        <v>0</v>
      </c>
      <c r="AU12" s="116"/>
    </row>
    <row r="13" spans="2:47" x14ac:dyDescent="0.35">
      <c r="B13" s="77">
        <v>2</v>
      </c>
      <c r="C13" s="152"/>
      <c r="D13" s="80"/>
      <c r="E13" s="117"/>
      <c r="F13" s="118"/>
      <c r="G13" s="119" t="str">
        <f>IF(D13="","",IF(D13='Podpůrná data'!$K$4,'Podpůrná data'!$F$4,'Podpůrná data'!$F$5))</f>
        <v/>
      </c>
      <c r="H13" s="119">
        <f>IFERROR(INT(ROUND(E13,2)*(VLOOKUP(INT(F13),'Podpůrná data'!$L$22:$N$981,2,FALSE))*(F13/(INT(F13)))),0)</f>
        <v>0</v>
      </c>
      <c r="I13" s="119">
        <f>IF(G13="",0,G13*H13)</f>
        <v>0</v>
      </c>
      <c r="J13" s="120">
        <f t="shared" ref="J13:J71" si="1">IF(I13="",0,IF(I13&gt;0,1,0))</f>
        <v>0</v>
      </c>
      <c r="K13" s="121">
        <f t="shared" ref="K13:K71" si="2">J13</f>
        <v>0</v>
      </c>
      <c r="M13" s="122"/>
      <c r="N13" s="118"/>
      <c r="O13" s="119" t="str">
        <f>IF(M13="","",'Podpůrná data'!$F$6)</f>
        <v/>
      </c>
      <c r="P13" s="119">
        <f>IFERROR(INT(ROUND(M13,2)*(VLOOKUP(INT(N13),'Podpůrná data'!$L$22:$N$981,2,FALSE))*(N13/(INT(N13)))),0)</f>
        <v>0</v>
      </c>
      <c r="Q13" s="119">
        <f>IF(M13="",0,IF(N13="",0,O13*P13))</f>
        <v>0</v>
      </c>
      <c r="R13" s="123">
        <f t="shared" ref="R13:R71" si="3">IF(M13="",0,IF(M13=0,0,IF(N13="",0,IF(N13=0,0,1))))</f>
        <v>0</v>
      </c>
      <c r="T13" s="122"/>
      <c r="U13" s="118"/>
      <c r="V13" s="119" t="str">
        <f>IF(T13="","",'Podpůrná data'!$F$7)</f>
        <v/>
      </c>
      <c r="W13" s="119">
        <f>IFERROR(INT(ROUND(T13,2)*(VLOOKUP(INT(U13),'Podpůrná data'!$L$22:$N$981,2,FALSE))*(U13/(INT(U13)))),0)</f>
        <v>0</v>
      </c>
      <c r="X13" s="119">
        <f>IF(T13="",0,IF(U13="",0,V13*W13))</f>
        <v>0</v>
      </c>
      <c r="Y13" s="124"/>
      <c r="AA13" s="125"/>
      <c r="AB13" s="119" t="str">
        <f>IF(AA13="","",'Podpůrná data'!$H$4)</f>
        <v/>
      </c>
      <c r="AC13" s="126">
        <f>IF(AA13="",0,AA13*AB13)</f>
        <v>0</v>
      </c>
      <c r="AE13" s="127"/>
      <c r="AF13" s="118"/>
      <c r="AG13" s="119" t="str">
        <f t="shared" si="0"/>
        <v/>
      </c>
      <c r="AH13" s="119" t="str">
        <f>IF(AE13="","",IF(AE13='Podpůrná data'!$P$4,'Podpůrná data'!$R$4,IF(AE13='Podpůrná data'!$P$5,'Podpůrná data'!$R$5,'Podpůrná data'!$R$6)))</f>
        <v/>
      </c>
      <c r="AI13" s="82">
        <f>IF(AH13="",0,IF(AF13="",0,AG13*AH13))</f>
        <v>0</v>
      </c>
      <c r="AJ13" s="121">
        <f t="shared" ref="AJ13:AJ71" si="4">IF(AF13="",0,IF(AH13="",0,1))</f>
        <v>0</v>
      </c>
      <c r="AL13" s="125"/>
      <c r="AM13" s="119" t="str">
        <f>IF(AL13="","",'Podpůrná data'!$I$4)</f>
        <v/>
      </c>
      <c r="AN13" s="126">
        <f>IF(AL13="",0,AL13*AM13)</f>
        <v>0</v>
      </c>
      <c r="AP13" s="128">
        <f>IF(I13=0,0,I13+Q13+X13+AC13+AI13+AN13)</f>
        <v>0</v>
      </c>
      <c r="AQ13" s="120">
        <f t="shared" ref="AQ13:AQ71" si="5">J13</f>
        <v>0</v>
      </c>
      <c r="AR13" s="120">
        <f t="shared" ref="AR13:AR71" si="6">IF(K13=0,0,K13+R13+Y13)</f>
        <v>0</v>
      </c>
      <c r="AS13" s="121">
        <f t="shared" ref="AS13:AS71" si="7">IF(K13=0,0,AJ13)</f>
        <v>0</v>
      </c>
      <c r="AU13" s="130"/>
    </row>
    <row r="14" spans="2:47" x14ac:dyDescent="0.35">
      <c r="B14" s="77">
        <v>3</v>
      </c>
      <c r="C14" s="152"/>
      <c r="D14" s="80"/>
      <c r="E14" s="129"/>
      <c r="F14" s="118"/>
      <c r="G14" s="119" t="str">
        <f>IF(D14="","",IF(D14='Podpůrná data'!$K$4,'Podpůrná data'!$F$4,'Podpůrná data'!$F$5))</f>
        <v/>
      </c>
      <c r="H14" s="119">
        <f>IFERROR(INT(ROUND(E14,2)*(VLOOKUP(INT(F14),'Podpůrná data'!$L$22:$N$981,2,FALSE))*(F14/(INT(F14)))),0)</f>
        <v>0</v>
      </c>
      <c r="I14" s="119">
        <f t="shared" ref="I14:I71" si="8">IF(G14="",0,G14*H14)</f>
        <v>0</v>
      </c>
      <c r="J14" s="120">
        <f t="shared" si="1"/>
        <v>0</v>
      </c>
      <c r="K14" s="121">
        <f t="shared" si="2"/>
        <v>0</v>
      </c>
      <c r="M14" s="122"/>
      <c r="N14" s="118"/>
      <c r="O14" s="119" t="str">
        <f>IF(M14="","",'Podpůrná data'!$F$6)</f>
        <v/>
      </c>
      <c r="P14" s="119">
        <f>IFERROR(INT(ROUND(M14,2)*(VLOOKUP(INT(N14),'Podpůrná data'!$L$22:$N$981,2,FALSE))*(N14/(INT(N14)))),0)</f>
        <v>0</v>
      </c>
      <c r="Q14" s="119">
        <f t="shared" ref="Q14:Q71" si="9">IF(M14="",0,IF(N14="",0,O14*P14))</f>
        <v>0</v>
      </c>
      <c r="R14" s="123">
        <f t="shared" si="3"/>
        <v>0</v>
      </c>
      <c r="T14" s="122"/>
      <c r="U14" s="118"/>
      <c r="V14" s="119" t="str">
        <f>IF(T14="","",'Podpůrná data'!$F$7)</f>
        <v/>
      </c>
      <c r="W14" s="119">
        <f>IFERROR(INT(ROUND(T14,2)*(VLOOKUP(INT(U14),'Podpůrná data'!$L$22:$N$981,2,FALSE))*(U14/(INT(U14)))),0)</f>
        <v>0</v>
      </c>
      <c r="X14" s="119">
        <f t="shared" ref="X14:X71" si="10">IF(T14="",0,IF(U14="",0,V14*W14))</f>
        <v>0</v>
      </c>
      <c r="Y14" s="124"/>
      <c r="AA14" s="125"/>
      <c r="AB14" s="119" t="str">
        <f>IF(AA14="","",'Podpůrná data'!$H$4)</f>
        <v/>
      </c>
      <c r="AC14" s="126">
        <f t="shared" ref="AC14:AC71" si="11">IF(AA14="",0,AA14*AB14)</f>
        <v>0</v>
      </c>
      <c r="AE14" s="127"/>
      <c r="AF14" s="118"/>
      <c r="AG14" s="119" t="str">
        <f t="shared" si="0"/>
        <v/>
      </c>
      <c r="AH14" s="119" t="str">
        <f>IF(AE14="","",IF(AE14='Podpůrná data'!$P$4,'Podpůrná data'!$R$4,IF(AE14='Podpůrná data'!$P$5,'Podpůrná data'!$R$5,'Podpůrná data'!$R$6)))</f>
        <v/>
      </c>
      <c r="AI14" s="82">
        <f t="shared" ref="AI14:AI71" si="12">IF(AH14="",0,IF(AF14="",0,AG14*AH14))</f>
        <v>0</v>
      </c>
      <c r="AJ14" s="121">
        <f t="shared" si="4"/>
        <v>0</v>
      </c>
      <c r="AL14" s="125"/>
      <c r="AM14" s="119" t="str">
        <f>IF(AL14="","",'Podpůrná data'!$I$4)</f>
        <v/>
      </c>
      <c r="AN14" s="126">
        <f t="shared" ref="AN14:AN71" si="13">IF(AL14="",0,AL14*AM14)</f>
        <v>0</v>
      </c>
      <c r="AP14" s="128">
        <f t="shared" ref="AP14:AP71" si="14">IF(I14=0,0,I14+Q14+X14+AC14+AI14+AN14)</f>
        <v>0</v>
      </c>
      <c r="AQ14" s="120">
        <f t="shared" si="5"/>
        <v>0</v>
      </c>
      <c r="AR14" s="120">
        <f t="shared" si="6"/>
        <v>0</v>
      </c>
      <c r="AS14" s="121">
        <f t="shared" si="7"/>
        <v>0</v>
      </c>
      <c r="AU14" s="130"/>
    </row>
    <row r="15" spans="2:47" x14ac:dyDescent="0.35">
      <c r="B15" s="77">
        <v>4</v>
      </c>
      <c r="C15" s="152"/>
      <c r="D15" s="80"/>
      <c r="E15" s="117"/>
      <c r="F15" s="118"/>
      <c r="G15" s="119" t="str">
        <f>IF(D15="","",IF(D15='Podpůrná data'!$K$4,'Podpůrná data'!$F$4,'Podpůrná data'!$F$5))</f>
        <v/>
      </c>
      <c r="H15" s="119">
        <f>IFERROR(INT(ROUND(E15,2)*(VLOOKUP(INT(F15),'Podpůrná data'!$L$22:$N$981,2,FALSE))*(F15/(INT(F15)))),0)</f>
        <v>0</v>
      </c>
      <c r="I15" s="119">
        <f t="shared" si="8"/>
        <v>0</v>
      </c>
      <c r="J15" s="120">
        <f t="shared" si="1"/>
        <v>0</v>
      </c>
      <c r="K15" s="121">
        <f t="shared" si="2"/>
        <v>0</v>
      </c>
      <c r="M15" s="122"/>
      <c r="N15" s="118"/>
      <c r="O15" s="119" t="str">
        <f>IF(M15="","",'Podpůrná data'!$F$6)</f>
        <v/>
      </c>
      <c r="P15" s="119">
        <f>IFERROR(INT(ROUND(M15,2)*(VLOOKUP(INT(N15),'Podpůrná data'!$L$22:$N$981,2,FALSE))*(N15/(INT(N15)))),0)</f>
        <v>0</v>
      </c>
      <c r="Q15" s="119">
        <f t="shared" si="9"/>
        <v>0</v>
      </c>
      <c r="R15" s="123">
        <f t="shared" si="3"/>
        <v>0</v>
      </c>
      <c r="T15" s="122"/>
      <c r="U15" s="118"/>
      <c r="V15" s="119" t="str">
        <f>IF(T15="","",'Podpůrná data'!$F$7)</f>
        <v/>
      </c>
      <c r="W15" s="119">
        <f>IFERROR(INT(ROUND(T15,2)*(VLOOKUP(INT(U15),'Podpůrná data'!$L$22:$N$981,2,FALSE))*(U15/(INT(U15)))),0)</f>
        <v>0</v>
      </c>
      <c r="X15" s="119">
        <f t="shared" si="10"/>
        <v>0</v>
      </c>
      <c r="Y15" s="124"/>
      <c r="AA15" s="125"/>
      <c r="AB15" s="119" t="str">
        <f>IF(AA15="","",'Podpůrná data'!$H$4)</f>
        <v/>
      </c>
      <c r="AC15" s="126">
        <f t="shared" si="11"/>
        <v>0</v>
      </c>
      <c r="AE15" s="127"/>
      <c r="AF15" s="118"/>
      <c r="AG15" s="119" t="str">
        <f t="shared" si="0"/>
        <v/>
      </c>
      <c r="AH15" s="119" t="str">
        <f>IF(AE15="","",IF(AE15='Podpůrná data'!$P$4,'Podpůrná data'!$R$4,IF(AE15='Podpůrná data'!$P$5,'Podpůrná data'!$R$5,'Podpůrná data'!$R$6)))</f>
        <v/>
      </c>
      <c r="AI15" s="82">
        <f t="shared" si="12"/>
        <v>0</v>
      </c>
      <c r="AJ15" s="121">
        <f t="shared" si="4"/>
        <v>0</v>
      </c>
      <c r="AL15" s="125"/>
      <c r="AM15" s="119" t="str">
        <f>IF(AL15="","",'Podpůrná data'!$I$4)</f>
        <v/>
      </c>
      <c r="AN15" s="126">
        <f t="shared" si="13"/>
        <v>0</v>
      </c>
      <c r="AP15" s="128">
        <f t="shared" si="14"/>
        <v>0</v>
      </c>
      <c r="AQ15" s="120">
        <f t="shared" si="5"/>
        <v>0</v>
      </c>
      <c r="AR15" s="120">
        <f t="shared" si="6"/>
        <v>0</v>
      </c>
      <c r="AS15" s="121">
        <f t="shared" si="7"/>
        <v>0</v>
      </c>
      <c r="AU15" s="130"/>
    </row>
    <row r="16" spans="2:47" x14ac:dyDescent="0.35">
      <c r="B16" s="77">
        <v>5</v>
      </c>
      <c r="C16" s="152"/>
      <c r="D16" s="80"/>
      <c r="E16" s="117"/>
      <c r="F16" s="118"/>
      <c r="G16" s="119" t="str">
        <f>IF(D16="","",IF(D16='Podpůrná data'!$K$4,'Podpůrná data'!$F$4,'Podpůrná data'!$F$5))</f>
        <v/>
      </c>
      <c r="H16" s="119">
        <f>IFERROR(INT(ROUND(E16,2)*(VLOOKUP(INT(F16),'Podpůrná data'!$L$22:$N$981,2,FALSE))*(F16/(INT(F16)))),0)</f>
        <v>0</v>
      </c>
      <c r="I16" s="119">
        <f t="shared" si="8"/>
        <v>0</v>
      </c>
      <c r="J16" s="120">
        <f t="shared" si="1"/>
        <v>0</v>
      </c>
      <c r="K16" s="121">
        <f t="shared" si="2"/>
        <v>0</v>
      </c>
      <c r="M16" s="122"/>
      <c r="N16" s="118"/>
      <c r="O16" s="119" t="str">
        <f>IF(M16="","",'Podpůrná data'!$F$6)</f>
        <v/>
      </c>
      <c r="P16" s="119">
        <f>IFERROR(INT(ROUND(M16,2)*(VLOOKUP(INT(N16),'Podpůrná data'!$L$22:$N$981,2,FALSE))*(N16/(INT(N16)))),0)</f>
        <v>0</v>
      </c>
      <c r="Q16" s="119">
        <f t="shared" si="9"/>
        <v>0</v>
      </c>
      <c r="R16" s="123">
        <f t="shared" si="3"/>
        <v>0</v>
      </c>
      <c r="T16" s="122"/>
      <c r="U16" s="118"/>
      <c r="V16" s="119" t="str">
        <f>IF(T16="","",'Podpůrná data'!$F$7)</f>
        <v/>
      </c>
      <c r="W16" s="119">
        <f>IFERROR(INT(ROUND(T16,2)*(VLOOKUP(INT(U16),'Podpůrná data'!$L$22:$N$981,2,FALSE))*(U16/(INT(U16)))),0)</f>
        <v>0</v>
      </c>
      <c r="X16" s="119">
        <f t="shared" si="10"/>
        <v>0</v>
      </c>
      <c r="Y16" s="124"/>
      <c r="AA16" s="125"/>
      <c r="AB16" s="119" t="str">
        <f>IF(AA16="","",'Podpůrná data'!$H$4)</f>
        <v/>
      </c>
      <c r="AC16" s="126">
        <f t="shared" si="11"/>
        <v>0</v>
      </c>
      <c r="AE16" s="127"/>
      <c r="AF16" s="118"/>
      <c r="AG16" s="119" t="str">
        <f t="shared" si="0"/>
        <v/>
      </c>
      <c r="AH16" s="119" t="str">
        <f>IF(AE16="","",IF(AE16='Podpůrná data'!$P$4,'Podpůrná data'!$R$4,IF(AE16='Podpůrná data'!$P$5,'Podpůrná data'!$R$5,'Podpůrná data'!$R$6)))</f>
        <v/>
      </c>
      <c r="AI16" s="82">
        <f t="shared" si="12"/>
        <v>0</v>
      </c>
      <c r="AJ16" s="121">
        <f t="shared" si="4"/>
        <v>0</v>
      </c>
      <c r="AL16" s="125"/>
      <c r="AM16" s="119" t="str">
        <f>IF(AL16="","",'Podpůrná data'!$I$4)</f>
        <v/>
      </c>
      <c r="AN16" s="126">
        <f t="shared" si="13"/>
        <v>0</v>
      </c>
      <c r="AP16" s="128">
        <f t="shared" si="14"/>
        <v>0</v>
      </c>
      <c r="AQ16" s="120">
        <f t="shared" si="5"/>
        <v>0</v>
      </c>
      <c r="AR16" s="120">
        <f t="shared" si="6"/>
        <v>0</v>
      </c>
      <c r="AS16" s="121">
        <f t="shared" si="7"/>
        <v>0</v>
      </c>
      <c r="AU16" s="130"/>
    </row>
    <row r="17" spans="2:47" x14ac:dyDescent="0.35">
      <c r="B17" s="77">
        <v>6</v>
      </c>
      <c r="C17" s="152"/>
      <c r="D17" s="80"/>
      <c r="E17" s="117"/>
      <c r="F17" s="118"/>
      <c r="G17" s="119" t="str">
        <f>IF(D17="","",IF(D17='Podpůrná data'!$K$4,'Podpůrná data'!$F$4,'Podpůrná data'!$F$5))</f>
        <v/>
      </c>
      <c r="H17" s="119">
        <f>IFERROR(INT(ROUND(E17,2)*(VLOOKUP(INT(F17),'Podpůrná data'!$L$22:$N$981,2,FALSE))*(F17/(INT(F17)))),0)</f>
        <v>0</v>
      </c>
      <c r="I17" s="119">
        <f t="shared" si="8"/>
        <v>0</v>
      </c>
      <c r="J17" s="120">
        <f t="shared" si="1"/>
        <v>0</v>
      </c>
      <c r="K17" s="121">
        <f t="shared" si="2"/>
        <v>0</v>
      </c>
      <c r="M17" s="122"/>
      <c r="N17" s="118"/>
      <c r="O17" s="119" t="str">
        <f>IF(M17="","",'Podpůrná data'!$F$6)</f>
        <v/>
      </c>
      <c r="P17" s="119">
        <f>IFERROR(INT(ROUND(M17,2)*(VLOOKUP(INT(N17),'Podpůrná data'!$L$22:$N$981,2,FALSE))*(N17/(INT(N17)))),0)</f>
        <v>0</v>
      </c>
      <c r="Q17" s="119">
        <f t="shared" si="9"/>
        <v>0</v>
      </c>
      <c r="R17" s="123">
        <f t="shared" si="3"/>
        <v>0</v>
      </c>
      <c r="T17" s="122"/>
      <c r="U17" s="118"/>
      <c r="V17" s="119" t="str">
        <f>IF(T17="","",'Podpůrná data'!$F$7)</f>
        <v/>
      </c>
      <c r="W17" s="119">
        <f>IFERROR(INT(ROUND(T17,2)*(VLOOKUP(INT(U17),'Podpůrná data'!$L$22:$N$981,2,FALSE))*(U17/(INT(U17)))),0)</f>
        <v>0</v>
      </c>
      <c r="X17" s="119">
        <f t="shared" si="10"/>
        <v>0</v>
      </c>
      <c r="Y17" s="124"/>
      <c r="AA17" s="125"/>
      <c r="AB17" s="119" t="str">
        <f>IF(AA17="","",'Podpůrná data'!$H$4)</f>
        <v/>
      </c>
      <c r="AC17" s="126">
        <f t="shared" si="11"/>
        <v>0</v>
      </c>
      <c r="AE17" s="127"/>
      <c r="AF17" s="118"/>
      <c r="AG17" s="119" t="str">
        <f t="shared" si="0"/>
        <v/>
      </c>
      <c r="AH17" s="119" t="str">
        <f>IF(AE17="","",IF(AE17='Podpůrná data'!$P$4,'Podpůrná data'!$R$4,IF(AE17='Podpůrná data'!$P$5,'Podpůrná data'!$R$5,'Podpůrná data'!$R$6)))</f>
        <v/>
      </c>
      <c r="AI17" s="82">
        <f t="shared" si="12"/>
        <v>0</v>
      </c>
      <c r="AJ17" s="121">
        <f t="shared" si="4"/>
        <v>0</v>
      </c>
      <c r="AL17" s="125"/>
      <c r="AM17" s="119" t="str">
        <f>IF(AL17="","",'Podpůrná data'!$I$4)</f>
        <v/>
      </c>
      <c r="AN17" s="126">
        <f t="shared" si="13"/>
        <v>0</v>
      </c>
      <c r="AP17" s="128">
        <f t="shared" si="14"/>
        <v>0</v>
      </c>
      <c r="AQ17" s="120">
        <f t="shared" si="5"/>
        <v>0</v>
      </c>
      <c r="AR17" s="120">
        <f t="shared" si="6"/>
        <v>0</v>
      </c>
      <c r="AS17" s="121">
        <f t="shared" si="7"/>
        <v>0</v>
      </c>
      <c r="AU17" s="130"/>
    </row>
    <row r="18" spans="2:47" x14ac:dyDescent="0.35">
      <c r="B18" s="77">
        <v>7</v>
      </c>
      <c r="C18" s="152"/>
      <c r="D18" s="80"/>
      <c r="E18" s="117"/>
      <c r="F18" s="118"/>
      <c r="G18" s="119" t="str">
        <f>IF(D18="","",IF(D18='Podpůrná data'!$K$4,'Podpůrná data'!$F$4,'Podpůrná data'!$F$5))</f>
        <v/>
      </c>
      <c r="H18" s="119">
        <f>IFERROR(INT(ROUND(E18,2)*(VLOOKUP(INT(F18),'Podpůrná data'!$L$22:$N$981,2,FALSE))*(F18/(INT(F18)))),0)</f>
        <v>0</v>
      </c>
      <c r="I18" s="119">
        <f t="shared" si="8"/>
        <v>0</v>
      </c>
      <c r="J18" s="120">
        <f t="shared" si="1"/>
        <v>0</v>
      </c>
      <c r="K18" s="121">
        <f t="shared" si="2"/>
        <v>0</v>
      </c>
      <c r="M18" s="122"/>
      <c r="N18" s="118"/>
      <c r="O18" s="119" t="str">
        <f>IF(M18="","",'Podpůrná data'!$F$6)</f>
        <v/>
      </c>
      <c r="P18" s="119">
        <f>IFERROR(INT(ROUND(M18,2)*(VLOOKUP(INT(N18),'Podpůrná data'!$L$22:$N$981,2,FALSE))*(N18/(INT(N18)))),0)</f>
        <v>0</v>
      </c>
      <c r="Q18" s="119">
        <f t="shared" si="9"/>
        <v>0</v>
      </c>
      <c r="R18" s="123">
        <f t="shared" si="3"/>
        <v>0</v>
      </c>
      <c r="T18" s="122"/>
      <c r="U18" s="118"/>
      <c r="V18" s="119" t="str">
        <f>IF(T18="","",'Podpůrná data'!$F$7)</f>
        <v/>
      </c>
      <c r="W18" s="119">
        <f>IFERROR(INT(ROUND(T18,2)*(VLOOKUP(INT(U18),'Podpůrná data'!$L$22:$N$981,2,FALSE))*(U18/(INT(U18)))),0)</f>
        <v>0</v>
      </c>
      <c r="X18" s="119">
        <f t="shared" si="10"/>
        <v>0</v>
      </c>
      <c r="Y18" s="124"/>
      <c r="AA18" s="125"/>
      <c r="AB18" s="119" t="str">
        <f>IF(AA18="","",'Podpůrná data'!$H$4)</f>
        <v/>
      </c>
      <c r="AC18" s="126">
        <f t="shared" si="11"/>
        <v>0</v>
      </c>
      <c r="AE18" s="127"/>
      <c r="AF18" s="118"/>
      <c r="AG18" s="119" t="str">
        <f t="shared" si="0"/>
        <v/>
      </c>
      <c r="AH18" s="119" t="str">
        <f>IF(AE18="","",IF(AE18='Podpůrná data'!$P$4,'Podpůrná data'!$R$4,IF(AE18='Podpůrná data'!$P$5,'Podpůrná data'!$R$5,'Podpůrná data'!$R$6)))</f>
        <v/>
      </c>
      <c r="AI18" s="82">
        <f t="shared" si="12"/>
        <v>0</v>
      </c>
      <c r="AJ18" s="121">
        <f t="shared" si="4"/>
        <v>0</v>
      </c>
      <c r="AL18" s="125"/>
      <c r="AM18" s="119" t="str">
        <f>IF(AL18="","",'Podpůrná data'!$I$4)</f>
        <v/>
      </c>
      <c r="AN18" s="126">
        <f t="shared" si="13"/>
        <v>0</v>
      </c>
      <c r="AP18" s="128">
        <f t="shared" si="14"/>
        <v>0</v>
      </c>
      <c r="AQ18" s="120">
        <f t="shared" si="5"/>
        <v>0</v>
      </c>
      <c r="AR18" s="120">
        <f t="shared" si="6"/>
        <v>0</v>
      </c>
      <c r="AS18" s="121">
        <f t="shared" si="7"/>
        <v>0</v>
      </c>
      <c r="AU18" s="130"/>
    </row>
    <row r="19" spans="2:47" x14ac:dyDescent="0.35">
      <c r="B19" s="77">
        <v>8</v>
      </c>
      <c r="C19" s="152"/>
      <c r="D19" s="80"/>
      <c r="E19" s="117"/>
      <c r="F19" s="118"/>
      <c r="G19" s="119" t="str">
        <f>IF(D19="","",IF(D19='Podpůrná data'!$K$4,'Podpůrná data'!$F$4,'Podpůrná data'!$F$5))</f>
        <v/>
      </c>
      <c r="H19" s="119">
        <f>IFERROR(INT(ROUND(E19,2)*(VLOOKUP(INT(F19),'Podpůrná data'!$L$22:$N$981,2,FALSE))*(F19/(INT(F19)))),0)</f>
        <v>0</v>
      </c>
      <c r="I19" s="119">
        <f t="shared" si="8"/>
        <v>0</v>
      </c>
      <c r="J19" s="120">
        <f t="shared" si="1"/>
        <v>0</v>
      </c>
      <c r="K19" s="121">
        <f t="shared" si="2"/>
        <v>0</v>
      </c>
      <c r="M19" s="122"/>
      <c r="N19" s="118"/>
      <c r="O19" s="119" t="str">
        <f>IF(M19="","",'Podpůrná data'!$F$6)</f>
        <v/>
      </c>
      <c r="P19" s="119">
        <f>IFERROR(INT(ROUND(M19,2)*(VLOOKUP(INT(N19),'Podpůrná data'!$L$22:$N$981,2,FALSE))*(N19/(INT(N19)))),0)</f>
        <v>0</v>
      </c>
      <c r="Q19" s="119">
        <f t="shared" si="9"/>
        <v>0</v>
      </c>
      <c r="R19" s="123">
        <f t="shared" si="3"/>
        <v>0</v>
      </c>
      <c r="T19" s="122"/>
      <c r="U19" s="118"/>
      <c r="V19" s="119" t="str">
        <f>IF(T19="","",'Podpůrná data'!$F$7)</f>
        <v/>
      </c>
      <c r="W19" s="119">
        <f>IFERROR(INT(ROUND(T19,2)*(VLOOKUP(INT(U19),'Podpůrná data'!$L$22:$N$981,2,FALSE))*(U19/(INT(U19)))),0)</f>
        <v>0</v>
      </c>
      <c r="X19" s="119">
        <f t="shared" si="10"/>
        <v>0</v>
      </c>
      <c r="Y19" s="124"/>
      <c r="AA19" s="125"/>
      <c r="AB19" s="119" t="str">
        <f>IF(AA19="","",'Podpůrná data'!$H$4)</f>
        <v/>
      </c>
      <c r="AC19" s="126">
        <f t="shared" si="11"/>
        <v>0</v>
      </c>
      <c r="AE19" s="127"/>
      <c r="AF19" s="118"/>
      <c r="AG19" s="119" t="str">
        <f t="shared" si="0"/>
        <v/>
      </c>
      <c r="AH19" s="119" t="str">
        <f>IF(AE19="","",IF(AE19='Podpůrná data'!$P$4,'Podpůrná data'!$R$4,IF(AE19='Podpůrná data'!$P$5,'Podpůrná data'!$R$5,'Podpůrná data'!$R$6)))</f>
        <v/>
      </c>
      <c r="AI19" s="82">
        <f t="shared" si="12"/>
        <v>0</v>
      </c>
      <c r="AJ19" s="121">
        <f t="shared" si="4"/>
        <v>0</v>
      </c>
      <c r="AL19" s="125"/>
      <c r="AM19" s="119" t="str">
        <f>IF(AL19="","",'Podpůrná data'!$I$4)</f>
        <v/>
      </c>
      <c r="AN19" s="126">
        <f t="shared" si="13"/>
        <v>0</v>
      </c>
      <c r="AP19" s="128">
        <f t="shared" si="14"/>
        <v>0</v>
      </c>
      <c r="AQ19" s="120">
        <f t="shared" si="5"/>
        <v>0</v>
      </c>
      <c r="AR19" s="120">
        <f t="shared" si="6"/>
        <v>0</v>
      </c>
      <c r="AS19" s="121">
        <f t="shared" si="7"/>
        <v>0</v>
      </c>
      <c r="AU19" s="130"/>
    </row>
    <row r="20" spans="2:47" x14ac:dyDescent="0.35">
      <c r="B20" s="77">
        <v>9</v>
      </c>
      <c r="C20" s="152"/>
      <c r="D20" s="80"/>
      <c r="E20" s="117"/>
      <c r="F20" s="118"/>
      <c r="G20" s="119" t="str">
        <f>IF(D20="","",IF(D20='Podpůrná data'!$K$4,'Podpůrná data'!$F$4,'Podpůrná data'!$F$5))</f>
        <v/>
      </c>
      <c r="H20" s="119">
        <f>IFERROR(INT(ROUND(E20,2)*(VLOOKUP(INT(F20),'Podpůrná data'!$L$22:$N$981,2,FALSE))*(F20/(INT(F20)))),0)</f>
        <v>0</v>
      </c>
      <c r="I20" s="119">
        <f t="shared" si="8"/>
        <v>0</v>
      </c>
      <c r="J20" s="120">
        <f t="shared" si="1"/>
        <v>0</v>
      </c>
      <c r="K20" s="121">
        <f t="shared" si="2"/>
        <v>0</v>
      </c>
      <c r="M20" s="122"/>
      <c r="N20" s="118"/>
      <c r="O20" s="119" t="str">
        <f>IF(M20="","",'Podpůrná data'!$F$6)</f>
        <v/>
      </c>
      <c r="P20" s="119">
        <f>IFERROR(INT(ROUND(M20,2)*(VLOOKUP(INT(N20),'Podpůrná data'!$L$22:$N$981,2,FALSE))*(N20/(INT(N20)))),0)</f>
        <v>0</v>
      </c>
      <c r="Q20" s="119">
        <f t="shared" si="9"/>
        <v>0</v>
      </c>
      <c r="R20" s="123">
        <f t="shared" si="3"/>
        <v>0</v>
      </c>
      <c r="T20" s="122"/>
      <c r="U20" s="118"/>
      <c r="V20" s="119" t="str">
        <f>IF(T20="","",'Podpůrná data'!$F$7)</f>
        <v/>
      </c>
      <c r="W20" s="119">
        <f>IFERROR(INT(ROUND(T20,2)*(VLOOKUP(INT(U20),'Podpůrná data'!$L$22:$N$981,2,FALSE))*(U20/(INT(U20)))),0)</f>
        <v>0</v>
      </c>
      <c r="X20" s="119">
        <f t="shared" si="10"/>
        <v>0</v>
      </c>
      <c r="Y20" s="124"/>
      <c r="AA20" s="125"/>
      <c r="AB20" s="119" t="str">
        <f>IF(AA20="","",'Podpůrná data'!$H$4)</f>
        <v/>
      </c>
      <c r="AC20" s="126">
        <f t="shared" si="11"/>
        <v>0</v>
      </c>
      <c r="AE20" s="127"/>
      <c r="AF20" s="118"/>
      <c r="AG20" s="119" t="str">
        <f t="shared" si="0"/>
        <v/>
      </c>
      <c r="AH20" s="119" t="str">
        <f>IF(AE20="","",IF(AE20='Podpůrná data'!$P$4,'Podpůrná data'!$R$4,IF(AE20='Podpůrná data'!$P$5,'Podpůrná data'!$R$5,'Podpůrná data'!$R$6)))</f>
        <v/>
      </c>
      <c r="AI20" s="82">
        <f t="shared" si="12"/>
        <v>0</v>
      </c>
      <c r="AJ20" s="121">
        <f t="shared" si="4"/>
        <v>0</v>
      </c>
      <c r="AL20" s="125"/>
      <c r="AM20" s="119" t="str">
        <f>IF(AL20="","",'Podpůrná data'!$I$4)</f>
        <v/>
      </c>
      <c r="AN20" s="126">
        <f t="shared" si="13"/>
        <v>0</v>
      </c>
      <c r="AP20" s="128">
        <f t="shared" si="14"/>
        <v>0</v>
      </c>
      <c r="AQ20" s="120">
        <f t="shared" si="5"/>
        <v>0</v>
      </c>
      <c r="AR20" s="120">
        <f t="shared" si="6"/>
        <v>0</v>
      </c>
      <c r="AS20" s="121">
        <f t="shared" si="7"/>
        <v>0</v>
      </c>
      <c r="AU20" s="130"/>
    </row>
    <row r="21" spans="2:47" x14ac:dyDescent="0.35">
      <c r="B21" s="77">
        <v>10</v>
      </c>
      <c r="C21" s="152"/>
      <c r="D21" s="80"/>
      <c r="E21" s="117"/>
      <c r="F21" s="118"/>
      <c r="G21" s="119" t="str">
        <f>IF(D21="","",IF(D21='Podpůrná data'!$K$4,'Podpůrná data'!$F$4,'Podpůrná data'!$F$5))</f>
        <v/>
      </c>
      <c r="H21" s="119">
        <f>IFERROR(INT(ROUND(E21,2)*(VLOOKUP(INT(F21),'Podpůrná data'!$L$22:$N$981,2,FALSE))*(F21/(INT(F21)))),0)</f>
        <v>0</v>
      </c>
      <c r="I21" s="119">
        <f t="shared" si="8"/>
        <v>0</v>
      </c>
      <c r="J21" s="120">
        <f t="shared" si="1"/>
        <v>0</v>
      </c>
      <c r="K21" s="121">
        <f t="shared" si="2"/>
        <v>0</v>
      </c>
      <c r="M21" s="122"/>
      <c r="N21" s="118"/>
      <c r="O21" s="119" t="str">
        <f>IF(M21="","",'Podpůrná data'!$F$6)</f>
        <v/>
      </c>
      <c r="P21" s="119">
        <f>IFERROR(INT(ROUND(M21,2)*(VLOOKUP(INT(N21),'Podpůrná data'!$L$22:$N$981,2,FALSE))*(N21/(INT(N21)))),0)</f>
        <v>0</v>
      </c>
      <c r="Q21" s="119">
        <f t="shared" si="9"/>
        <v>0</v>
      </c>
      <c r="R21" s="123">
        <f t="shared" si="3"/>
        <v>0</v>
      </c>
      <c r="T21" s="122"/>
      <c r="U21" s="118"/>
      <c r="V21" s="119" t="str">
        <f>IF(T21="","",'Podpůrná data'!$F$7)</f>
        <v/>
      </c>
      <c r="W21" s="119">
        <f>IFERROR(INT(ROUND(T21,2)*(VLOOKUP(INT(U21),'Podpůrná data'!$L$22:$N$981,2,FALSE))*(U21/(INT(U21)))),0)</f>
        <v>0</v>
      </c>
      <c r="X21" s="119">
        <f t="shared" si="10"/>
        <v>0</v>
      </c>
      <c r="Y21" s="124"/>
      <c r="AA21" s="125"/>
      <c r="AB21" s="119" t="str">
        <f>IF(AA21="","",'Podpůrná data'!$H$4)</f>
        <v/>
      </c>
      <c r="AC21" s="126">
        <f t="shared" si="11"/>
        <v>0</v>
      </c>
      <c r="AE21" s="127"/>
      <c r="AF21" s="118"/>
      <c r="AG21" s="119" t="str">
        <f t="shared" si="0"/>
        <v/>
      </c>
      <c r="AH21" s="119" t="str">
        <f>IF(AE21="","",IF(AE21='Podpůrná data'!$P$4,'Podpůrná data'!$R$4,IF(AE21='Podpůrná data'!$P$5,'Podpůrná data'!$R$5,'Podpůrná data'!$R$6)))</f>
        <v/>
      </c>
      <c r="AI21" s="82">
        <f t="shared" si="12"/>
        <v>0</v>
      </c>
      <c r="AJ21" s="121">
        <f t="shared" si="4"/>
        <v>0</v>
      </c>
      <c r="AL21" s="125"/>
      <c r="AM21" s="119" t="str">
        <f>IF(AL21="","",'Podpůrná data'!$I$4)</f>
        <v/>
      </c>
      <c r="AN21" s="126">
        <f t="shared" si="13"/>
        <v>0</v>
      </c>
      <c r="AP21" s="128">
        <f t="shared" si="14"/>
        <v>0</v>
      </c>
      <c r="AQ21" s="120">
        <f t="shared" si="5"/>
        <v>0</v>
      </c>
      <c r="AR21" s="120">
        <f t="shared" si="6"/>
        <v>0</v>
      </c>
      <c r="AS21" s="121">
        <f t="shared" si="7"/>
        <v>0</v>
      </c>
      <c r="AU21" s="130"/>
    </row>
    <row r="22" spans="2:47" x14ac:dyDescent="0.35">
      <c r="B22" s="77">
        <v>11</v>
      </c>
      <c r="C22" s="152"/>
      <c r="D22" s="80"/>
      <c r="E22" s="117"/>
      <c r="F22" s="118"/>
      <c r="G22" s="119" t="str">
        <f>IF(D22="","",IF(D22='Podpůrná data'!$K$4,'Podpůrná data'!$F$4,'Podpůrná data'!$F$5))</f>
        <v/>
      </c>
      <c r="H22" s="119">
        <f>IFERROR(INT(ROUND(E22,2)*(VLOOKUP(INT(F22),'Podpůrná data'!$L$22:$N$981,2,FALSE))*(F22/(INT(F22)))),0)</f>
        <v>0</v>
      </c>
      <c r="I22" s="119">
        <f t="shared" si="8"/>
        <v>0</v>
      </c>
      <c r="J22" s="120">
        <f t="shared" si="1"/>
        <v>0</v>
      </c>
      <c r="K22" s="121">
        <f t="shared" si="2"/>
        <v>0</v>
      </c>
      <c r="M22" s="122"/>
      <c r="N22" s="118"/>
      <c r="O22" s="119" t="str">
        <f>IF(M22="","",'Podpůrná data'!$F$6)</f>
        <v/>
      </c>
      <c r="P22" s="119">
        <f>IFERROR(INT(ROUND(M22,2)*(VLOOKUP(INT(N22),'Podpůrná data'!$L$22:$N$981,2,FALSE))*(N22/(INT(N22)))),0)</f>
        <v>0</v>
      </c>
      <c r="Q22" s="119">
        <f t="shared" si="9"/>
        <v>0</v>
      </c>
      <c r="R22" s="123">
        <f t="shared" si="3"/>
        <v>0</v>
      </c>
      <c r="T22" s="122"/>
      <c r="U22" s="118"/>
      <c r="V22" s="119" t="str">
        <f>IF(T22="","",'Podpůrná data'!$F$7)</f>
        <v/>
      </c>
      <c r="W22" s="119">
        <f>IFERROR(INT(ROUND(T22,2)*(VLOOKUP(INT(U22),'Podpůrná data'!$L$22:$N$981,2,FALSE))*(U22/(INT(U22)))),0)</f>
        <v>0</v>
      </c>
      <c r="X22" s="119">
        <f t="shared" si="10"/>
        <v>0</v>
      </c>
      <c r="Y22" s="124"/>
      <c r="AA22" s="125"/>
      <c r="AB22" s="119" t="str">
        <f>IF(AA22="","",'Podpůrná data'!$H$4)</f>
        <v/>
      </c>
      <c r="AC22" s="126">
        <f t="shared" si="11"/>
        <v>0</v>
      </c>
      <c r="AE22" s="127"/>
      <c r="AF22" s="118"/>
      <c r="AG22" s="119" t="str">
        <f t="shared" si="0"/>
        <v/>
      </c>
      <c r="AH22" s="119" t="str">
        <f>IF(AE22="","",IF(AE22='Podpůrná data'!$P$4,'Podpůrná data'!$R$4,IF(AE22='Podpůrná data'!$P$5,'Podpůrná data'!$R$5,'Podpůrná data'!$R$6)))</f>
        <v/>
      </c>
      <c r="AI22" s="82">
        <f t="shared" si="12"/>
        <v>0</v>
      </c>
      <c r="AJ22" s="121">
        <f t="shared" si="4"/>
        <v>0</v>
      </c>
      <c r="AL22" s="125"/>
      <c r="AM22" s="119" t="str">
        <f>IF(AL22="","",'Podpůrná data'!$I$4)</f>
        <v/>
      </c>
      <c r="AN22" s="126">
        <f t="shared" si="13"/>
        <v>0</v>
      </c>
      <c r="AP22" s="128">
        <f t="shared" si="14"/>
        <v>0</v>
      </c>
      <c r="AQ22" s="120">
        <f t="shared" si="5"/>
        <v>0</v>
      </c>
      <c r="AR22" s="120">
        <f t="shared" si="6"/>
        <v>0</v>
      </c>
      <c r="AS22" s="121">
        <f t="shared" si="7"/>
        <v>0</v>
      </c>
      <c r="AU22" s="130"/>
    </row>
    <row r="23" spans="2:47" x14ac:dyDescent="0.35">
      <c r="B23" s="77">
        <v>12</v>
      </c>
      <c r="C23" s="152"/>
      <c r="D23" s="80"/>
      <c r="E23" s="117"/>
      <c r="F23" s="118"/>
      <c r="G23" s="119" t="str">
        <f>IF(D23="","",IF(D23='Podpůrná data'!$K$4,'Podpůrná data'!$F$4,'Podpůrná data'!$F$5))</f>
        <v/>
      </c>
      <c r="H23" s="119">
        <f>IFERROR(INT(ROUND(E23,2)*(VLOOKUP(INT(F23),'Podpůrná data'!$L$22:$N$981,2,FALSE))*(F23/(INT(F23)))),0)</f>
        <v>0</v>
      </c>
      <c r="I23" s="119">
        <f t="shared" si="8"/>
        <v>0</v>
      </c>
      <c r="J23" s="120">
        <f t="shared" si="1"/>
        <v>0</v>
      </c>
      <c r="K23" s="121">
        <f t="shared" si="2"/>
        <v>0</v>
      </c>
      <c r="M23" s="122"/>
      <c r="N23" s="118"/>
      <c r="O23" s="119" t="str">
        <f>IF(M23="","",'Podpůrná data'!$F$6)</f>
        <v/>
      </c>
      <c r="P23" s="119">
        <f>IFERROR(INT(ROUND(M23,2)*(VLOOKUP(INT(N23),'Podpůrná data'!$L$22:$N$981,2,FALSE))*(N23/(INT(N23)))),0)</f>
        <v>0</v>
      </c>
      <c r="Q23" s="119">
        <f t="shared" si="9"/>
        <v>0</v>
      </c>
      <c r="R23" s="123">
        <f t="shared" si="3"/>
        <v>0</v>
      </c>
      <c r="T23" s="122"/>
      <c r="U23" s="118"/>
      <c r="V23" s="119" t="str">
        <f>IF(T23="","",'Podpůrná data'!$F$7)</f>
        <v/>
      </c>
      <c r="W23" s="119">
        <f>IFERROR(INT(ROUND(T23,2)*(VLOOKUP(INT(U23),'Podpůrná data'!$L$22:$N$981,2,FALSE))*(U23/(INT(U23)))),0)</f>
        <v>0</v>
      </c>
      <c r="X23" s="119">
        <f t="shared" si="10"/>
        <v>0</v>
      </c>
      <c r="Y23" s="124"/>
      <c r="AA23" s="125"/>
      <c r="AB23" s="119" t="str">
        <f>IF(AA23="","",'Podpůrná data'!$H$4)</f>
        <v/>
      </c>
      <c r="AC23" s="126">
        <f t="shared" si="11"/>
        <v>0</v>
      </c>
      <c r="AE23" s="127"/>
      <c r="AF23" s="118"/>
      <c r="AG23" s="119" t="str">
        <f t="shared" si="0"/>
        <v/>
      </c>
      <c r="AH23" s="119" t="str">
        <f>IF(AE23="","",IF(AE23='Podpůrná data'!$P$4,'Podpůrná data'!$R$4,IF(AE23='Podpůrná data'!$P$5,'Podpůrná data'!$R$5,'Podpůrná data'!$R$6)))</f>
        <v/>
      </c>
      <c r="AI23" s="82">
        <f t="shared" si="12"/>
        <v>0</v>
      </c>
      <c r="AJ23" s="121">
        <f t="shared" si="4"/>
        <v>0</v>
      </c>
      <c r="AL23" s="125"/>
      <c r="AM23" s="119" t="str">
        <f>IF(AL23="","",'Podpůrná data'!$I$4)</f>
        <v/>
      </c>
      <c r="AN23" s="126">
        <f t="shared" si="13"/>
        <v>0</v>
      </c>
      <c r="AP23" s="128">
        <f t="shared" si="14"/>
        <v>0</v>
      </c>
      <c r="AQ23" s="120">
        <f t="shared" si="5"/>
        <v>0</v>
      </c>
      <c r="AR23" s="120">
        <f t="shared" si="6"/>
        <v>0</v>
      </c>
      <c r="AS23" s="121">
        <f t="shared" si="7"/>
        <v>0</v>
      </c>
      <c r="AU23" s="130"/>
    </row>
    <row r="24" spans="2:47" x14ac:dyDescent="0.35">
      <c r="B24" s="77">
        <v>13</v>
      </c>
      <c r="C24" s="152"/>
      <c r="D24" s="80"/>
      <c r="E24" s="117"/>
      <c r="F24" s="118"/>
      <c r="G24" s="119" t="str">
        <f>IF(D24="","",IF(D24='Podpůrná data'!$K$4,'Podpůrná data'!$F$4,'Podpůrná data'!$F$5))</f>
        <v/>
      </c>
      <c r="H24" s="119">
        <f>IFERROR(INT(ROUND(E24,2)*(VLOOKUP(INT(F24),'Podpůrná data'!$L$22:$N$981,2,FALSE))*(F24/(INT(F24)))),0)</f>
        <v>0</v>
      </c>
      <c r="I24" s="119">
        <f t="shared" si="8"/>
        <v>0</v>
      </c>
      <c r="J24" s="120">
        <f t="shared" si="1"/>
        <v>0</v>
      </c>
      <c r="K24" s="121">
        <f t="shared" si="2"/>
        <v>0</v>
      </c>
      <c r="M24" s="122"/>
      <c r="N24" s="118"/>
      <c r="O24" s="119" t="str">
        <f>IF(M24="","",'Podpůrná data'!$F$6)</f>
        <v/>
      </c>
      <c r="P24" s="119">
        <f>IFERROR(INT(ROUND(M24,2)*(VLOOKUP(INT(N24),'Podpůrná data'!$L$22:$N$981,2,FALSE))*(N24/(INT(N24)))),0)</f>
        <v>0</v>
      </c>
      <c r="Q24" s="119">
        <f t="shared" si="9"/>
        <v>0</v>
      </c>
      <c r="R24" s="123">
        <f t="shared" si="3"/>
        <v>0</v>
      </c>
      <c r="T24" s="122"/>
      <c r="U24" s="118"/>
      <c r="V24" s="119" t="str">
        <f>IF(T24="","",'Podpůrná data'!$F$7)</f>
        <v/>
      </c>
      <c r="W24" s="119">
        <f>IFERROR(INT(ROUND(T24,2)*(VLOOKUP(INT(U24),'Podpůrná data'!$L$22:$N$981,2,FALSE))*(U24/(INT(U24)))),0)</f>
        <v>0</v>
      </c>
      <c r="X24" s="119">
        <f t="shared" si="10"/>
        <v>0</v>
      </c>
      <c r="Y24" s="124"/>
      <c r="AA24" s="125"/>
      <c r="AB24" s="119" t="str">
        <f>IF(AA24="","",'Podpůrná data'!$H$4)</f>
        <v/>
      </c>
      <c r="AC24" s="126">
        <f t="shared" si="11"/>
        <v>0</v>
      </c>
      <c r="AE24" s="127"/>
      <c r="AF24" s="118"/>
      <c r="AG24" s="119" t="str">
        <f t="shared" si="0"/>
        <v/>
      </c>
      <c r="AH24" s="119" t="str">
        <f>IF(AE24="","",IF(AE24='Podpůrná data'!$P$4,'Podpůrná data'!$R$4,IF(AE24='Podpůrná data'!$P$5,'Podpůrná data'!$R$5,'Podpůrná data'!$R$6)))</f>
        <v/>
      </c>
      <c r="AI24" s="82">
        <f t="shared" si="12"/>
        <v>0</v>
      </c>
      <c r="AJ24" s="121">
        <f t="shared" si="4"/>
        <v>0</v>
      </c>
      <c r="AL24" s="125"/>
      <c r="AM24" s="119" t="str">
        <f>IF(AL24="","",'Podpůrná data'!$I$4)</f>
        <v/>
      </c>
      <c r="AN24" s="126">
        <f t="shared" si="13"/>
        <v>0</v>
      </c>
      <c r="AP24" s="128">
        <f t="shared" si="14"/>
        <v>0</v>
      </c>
      <c r="AQ24" s="120">
        <f t="shared" si="5"/>
        <v>0</v>
      </c>
      <c r="AR24" s="120">
        <f t="shared" si="6"/>
        <v>0</v>
      </c>
      <c r="AS24" s="121">
        <f t="shared" si="7"/>
        <v>0</v>
      </c>
      <c r="AU24" s="130"/>
    </row>
    <row r="25" spans="2:47" x14ac:dyDescent="0.35">
      <c r="B25" s="77">
        <v>14</v>
      </c>
      <c r="C25" s="152"/>
      <c r="D25" s="80"/>
      <c r="E25" s="117"/>
      <c r="F25" s="118"/>
      <c r="G25" s="119" t="str">
        <f>IF(D25="","",IF(D25='Podpůrná data'!$K$4,'Podpůrná data'!$F$4,'Podpůrná data'!$F$5))</f>
        <v/>
      </c>
      <c r="H25" s="119">
        <f>IFERROR(INT(ROUND(E25,2)*(VLOOKUP(INT(F25),'Podpůrná data'!$L$22:$N$981,2,FALSE))*(F25/(INT(F25)))),0)</f>
        <v>0</v>
      </c>
      <c r="I25" s="119">
        <f t="shared" si="8"/>
        <v>0</v>
      </c>
      <c r="J25" s="120">
        <f t="shared" si="1"/>
        <v>0</v>
      </c>
      <c r="K25" s="121">
        <f t="shared" si="2"/>
        <v>0</v>
      </c>
      <c r="M25" s="122"/>
      <c r="N25" s="118"/>
      <c r="O25" s="119" t="str">
        <f>IF(M25="","",'Podpůrná data'!$F$6)</f>
        <v/>
      </c>
      <c r="P25" s="119">
        <f>IFERROR(INT(ROUND(M25,2)*(VLOOKUP(INT(N25),'Podpůrná data'!$L$22:$N$981,2,FALSE))*(N25/(INT(N25)))),0)</f>
        <v>0</v>
      </c>
      <c r="Q25" s="119">
        <f t="shared" si="9"/>
        <v>0</v>
      </c>
      <c r="R25" s="123">
        <f t="shared" si="3"/>
        <v>0</v>
      </c>
      <c r="T25" s="122"/>
      <c r="U25" s="118"/>
      <c r="V25" s="119" t="str">
        <f>IF(T25="","",'Podpůrná data'!$F$7)</f>
        <v/>
      </c>
      <c r="W25" s="119">
        <f>IFERROR(INT(ROUND(T25,2)*(VLOOKUP(INT(U25),'Podpůrná data'!$L$22:$N$981,2,FALSE))*(U25/(INT(U25)))),0)</f>
        <v>0</v>
      </c>
      <c r="X25" s="119">
        <f t="shared" si="10"/>
        <v>0</v>
      </c>
      <c r="Y25" s="124"/>
      <c r="AA25" s="125"/>
      <c r="AB25" s="119" t="str">
        <f>IF(AA25="","",'Podpůrná data'!$H$4)</f>
        <v/>
      </c>
      <c r="AC25" s="126">
        <f t="shared" si="11"/>
        <v>0</v>
      </c>
      <c r="AE25" s="127"/>
      <c r="AF25" s="118"/>
      <c r="AG25" s="119" t="str">
        <f t="shared" si="0"/>
        <v/>
      </c>
      <c r="AH25" s="119" t="str">
        <f>IF(AE25="","",IF(AE25='Podpůrná data'!$P$4,'Podpůrná data'!$R$4,IF(AE25='Podpůrná data'!$P$5,'Podpůrná data'!$R$5,'Podpůrná data'!$R$6)))</f>
        <v/>
      </c>
      <c r="AI25" s="82">
        <f t="shared" si="12"/>
        <v>0</v>
      </c>
      <c r="AJ25" s="121">
        <f t="shared" si="4"/>
        <v>0</v>
      </c>
      <c r="AL25" s="125"/>
      <c r="AM25" s="119" t="str">
        <f>IF(AL25="","",'Podpůrná data'!$I$4)</f>
        <v/>
      </c>
      <c r="AN25" s="126">
        <f t="shared" si="13"/>
        <v>0</v>
      </c>
      <c r="AP25" s="128">
        <f t="shared" si="14"/>
        <v>0</v>
      </c>
      <c r="AQ25" s="120">
        <f t="shared" si="5"/>
        <v>0</v>
      </c>
      <c r="AR25" s="120">
        <f t="shared" si="6"/>
        <v>0</v>
      </c>
      <c r="AS25" s="121">
        <f t="shared" si="7"/>
        <v>0</v>
      </c>
      <c r="AU25" s="130"/>
    </row>
    <row r="26" spans="2:47" x14ac:dyDescent="0.35">
      <c r="B26" s="77">
        <v>15</v>
      </c>
      <c r="C26" s="152"/>
      <c r="D26" s="80"/>
      <c r="E26" s="117"/>
      <c r="F26" s="118"/>
      <c r="G26" s="119" t="str">
        <f>IF(D26="","",IF(D26='Podpůrná data'!$K$4,'Podpůrná data'!$F$4,'Podpůrná data'!$F$5))</f>
        <v/>
      </c>
      <c r="H26" s="119">
        <f>IFERROR(INT(ROUND(E26,2)*(VLOOKUP(INT(F26),'Podpůrná data'!$L$22:$N$981,2,FALSE))*(F26/(INT(F26)))),0)</f>
        <v>0</v>
      </c>
      <c r="I26" s="119">
        <f t="shared" si="8"/>
        <v>0</v>
      </c>
      <c r="J26" s="120">
        <f t="shared" si="1"/>
        <v>0</v>
      </c>
      <c r="K26" s="121">
        <f t="shared" si="2"/>
        <v>0</v>
      </c>
      <c r="M26" s="122"/>
      <c r="N26" s="118"/>
      <c r="O26" s="119" t="str">
        <f>IF(M26="","",'Podpůrná data'!$F$6)</f>
        <v/>
      </c>
      <c r="P26" s="119">
        <f>IFERROR(INT(ROUND(M26,2)*(VLOOKUP(INT(N26),'Podpůrná data'!$L$22:$N$981,2,FALSE))*(N26/(INT(N26)))),0)</f>
        <v>0</v>
      </c>
      <c r="Q26" s="119">
        <f t="shared" si="9"/>
        <v>0</v>
      </c>
      <c r="R26" s="123">
        <f t="shared" si="3"/>
        <v>0</v>
      </c>
      <c r="T26" s="122"/>
      <c r="U26" s="118"/>
      <c r="V26" s="119" t="str">
        <f>IF(T26="","",'Podpůrná data'!$F$7)</f>
        <v/>
      </c>
      <c r="W26" s="119">
        <f>IFERROR(INT(ROUND(T26,2)*(VLOOKUP(INT(U26),'Podpůrná data'!$L$22:$N$981,2,FALSE))*(U26/(INT(U26)))),0)</f>
        <v>0</v>
      </c>
      <c r="X26" s="119">
        <f t="shared" si="10"/>
        <v>0</v>
      </c>
      <c r="Y26" s="124"/>
      <c r="AA26" s="125"/>
      <c r="AB26" s="119" t="str">
        <f>IF(AA26="","",'Podpůrná data'!$H$4)</f>
        <v/>
      </c>
      <c r="AC26" s="126">
        <f t="shared" si="11"/>
        <v>0</v>
      </c>
      <c r="AE26" s="127"/>
      <c r="AF26" s="118"/>
      <c r="AG26" s="119" t="str">
        <f t="shared" si="0"/>
        <v/>
      </c>
      <c r="AH26" s="119" t="str">
        <f>IF(AE26="","",IF(AE26='Podpůrná data'!$P$4,'Podpůrná data'!$R$4,IF(AE26='Podpůrná data'!$P$5,'Podpůrná data'!$R$5,'Podpůrná data'!$R$6)))</f>
        <v/>
      </c>
      <c r="AI26" s="82">
        <f t="shared" si="12"/>
        <v>0</v>
      </c>
      <c r="AJ26" s="121">
        <f t="shared" si="4"/>
        <v>0</v>
      </c>
      <c r="AL26" s="125"/>
      <c r="AM26" s="119" t="str">
        <f>IF(AL26="","",'Podpůrná data'!$I$4)</f>
        <v/>
      </c>
      <c r="AN26" s="126">
        <f t="shared" si="13"/>
        <v>0</v>
      </c>
      <c r="AP26" s="128">
        <f t="shared" si="14"/>
        <v>0</v>
      </c>
      <c r="AQ26" s="120">
        <f t="shared" si="5"/>
        <v>0</v>
      </c>
      <c r="AR26" s="120">
        <f t="shared" si="6"/>
        <v>0</v>
      </c>
      <c r="AS26" s="121">
        <f t="shared" si="7"/>
        <v>0</v>
      </c>
      <c r="AU26" s="130"/>
    </row>
    <row r="27" spans="2:47" x14ac:dyDescent="0.35">
      <c r="B27" s="77">
        <v>16</v>
      </c>
      <c r="C27" s="152"/>
      <c r="D27" s="80"/>
      <c r="E27" s="117"/>
      <c r="F27" s="118"/>
      <c r="G27" s="119" t="str">
        <f>IF(D27="","",IF(D27='Podpůrná data'!$K$4,'Podpůrná data'!$F$4,'Podpůrná data'!$F$5))</f>
        <v/>
      </c>
      <c r="H27" s="119">
        <f>IFERROR(INT(ROUND(E27,2)*(VLOOKUP(INT(F27),'Podpůrná data'!$L$22:$N$981,2,FALSE))*(F27/(INT(F27)))),0)</f>
        <v>0</v>
      </c>
      <c r="I27" s="119">
        <f t="shared" si="8"/>
        <v>0</v>
      </c>
      <c r="J27" s="120">
        <f t="shared" si="1"/>
        <v>0</v>
      </c>
      <c r="K27" s="121">
        <f t="shared" si="2"/>
        <v>0</v>
      </c>
      <c r="M27" s="122"/>
      <c r="N27" s="118"/>
      <c r="O27" s="119" t="str">
        <f>IF(M27="","",'Podpůrná data'!$F$6)</f>
        <v/>
      </c>
      <c r="P27" s="119">
        <f>IFERROR(INT(ROUND(M27,2)*(VLOOKUP(INT(N27),'Podpůrná data'!$L$22:$N$981,2,FALSE))*(N27/(INT(N27)))),0)</f>
        <v>0</v>
      </c>
      <c r="Q27" s="119">
        <f t="shared" si="9"/>
        <v>0</v>
      </c>
      <c r="R27" s="123">
        <f t="shared" si="3"/>
        <v>0</v>
      </c>
      <c r="T27" s="122"/>
      <c r="U27" s="118"/>
      <c r="V27" s="119" t="str">
        <f>IF(T27="","",'Podpůrná data'!$F$7)</f>
        <v/>
      </c>
      <c r="W27" s="119">
        <f>IFERROR(INT(ROUND(T27,2)*(VLOOKUP(INT(U27),'Podpůrná data'!$L$22:$N$981,2,FALSE))*(U27/(INT(U27)))),0)</f>
        <v>0</v>
      </c>
      <c r="X27" s="119">
        <f t="shared" si="10"/>
        <v>0</v>
      </c>
      <c r="Y27" s="124"/>
      <c r="AA27" s="125"/>
      <c r="AB27" s="119" t="str">
        <f>IF(AA27="","",'Podpůrná data'!$H$4)</f>
        <v/>
      </c>
      <c r="AC27" s="126">
        <f t="shared" si="11"/>
        <v>0</v>
      </c>
      <c r="AE27" s="127"/>
      <c r="AF27" s="118"/>
      <c r="AG27" s="119" t="str">
        <f t="shared" si="0"/>
        <v/>
      </c>
      <c r="AH27" s="119" t="str">
        <f>IF(AE27="","",IF(AE27='Podpůrná data'!$P$4,'Podpůrná data'!$R$4,IF(AE27='Podpůrná data'!$P$5,'Podpůrná data'!$R$5,'Podpůrná data'!$R$6)))</f>
        <v/>
      </c>
      <c r="AI27" s="82">
        <f t="shared" si="12"/>
        <v>0</v>
      </c>
      <c r="AJ27" s="121">
        <f t="shared" si="4"/>
        <v>0</v>
      </c>
      <c r="AL27" s="125"/>
      <c r="AM27" s="119" t="str">
        <f>IF(AL27="","",'Podpůrná data'!$I$4)</f>
        <v/>
      </c>
      <c r="AN27" s="126">
        <f t="shared" si="13"/>
        <v>0</v>
      </c>
      <c r="AP27" s="128">
        <f t="shared" si="14"/>
        <v>0</v>
      </c>
      <c r="AQ27" s="120">
        <f t="shared" si="5"/>
        <v>0</v>
      </c>
      <c r="AR27" s="120">
        <f t="shared" si="6"/>
        <v>0</v>
      </c>
      <c r="AS27" s="121">
        <f t="shared" si="7"/>
        <v>0</v>
      </c>
      <c r="AU27" s="130"/>
    </row>
    <row r="28" spans="2:47" x14ac:dyDescent="0.35">
      <c r="B28" s="77">
        <v>17</v>
      </c>
      <c r="C28" s="152"/>
      <c r="D28" s="80"/>
      <c r="E28" s="117"/>
      <c r="F28" s="118"/>
      <c r="G28" s="119" t="str">
        <f>IF(D28="","",IF(D28='Podpůrná data'!$K$4,'Podpůrná data'!$F$4,'Podpůrná data'!$F$5))</f>
        <v/>
      </c>
      <c r="H28" s="119">
        <f>IFERROR(INT(ROUND(E28,2)*(VLOOKUP(INT(F28),'Podpůrná data'!$L$22:$N$981,2,FALSE))*(F28/(INT(F28)))),0)</f>
        <v>0</v>
      </c>
      <c r="I28" s="119">
        <f t="shared" si="8"/>
        <v>0</v>
      </c>
      <c r="J28" s="120">
        <f t="shared" si="1"/>
        <v>0</v>
      </c>
      <c r="K28" s="121">
        <f t="shared" si="2"/>
        <v>0</v>
      </c>
      <c r="M28" s="122"/>
      <c r="N28" s="118"/>
      <c r="O28" s="119" t="str">
        <f>IF(M28="","",'Podpůrná data'!$F$6)</f>
        <v/>
      </c>
      <c r="P28" s="119">
        <f>IFERROR(INT(ROUND(M28,2)*(VLOOKUP(INT(N28),'Podpůrná data'!$L$22:$N$981,2,FALSE))*(N28/(INT(N28)))),0)</f>
        <v>0</v>
      </c>
      <c r="Q28" s="119">
        <f t="shared" si="9"/>
        <v>0</v>
      </c>
      <c r="R28" s="123">
        <f t="shared" si="3"/>
        <v>0</v>
      </c>
      <c r="T28" s="122"/>
      <c r="U28" s="118"/>
      <c r="V28" s="119" t="str">
        <f>IF(T28="","",'Podpůrná data'!$F$7)</f>
        <v/>
      </c>
      <c r="W28" s="119">
        <f>IFERROR(INT(ROUND(T28,2)*(VLOOKUP(INT(U28),'Podpůrná data'!$L$22:$N$981,2,FALSE))*(U28/(INT(U28)))),0)</f>
        <v>0</v>
      </c>
      <c r="X28" s="119">
        <f t="shared" si="10"/>
        <v>0</v>
      </c>
      <c r="Y28" s="124"/>
      <c r="AA28" s="125"/>
      <c r="AB28" s="119" t="str">
        <f>IF(AA28="","",'Podpůrná data'!$H$4)</f>
        <v/>
      </c>
      <c r="AC28" s="126">
        <f t="shared" si="11"/>
        <v>0</v>
      </c>
      <c r="AE28" s="127"/>
      <c r="AF28" s="118"/>
      <c r="AG28" s="119" t="str">
        <f t="shared" si="0"/>
        <v/>
      </c>
      <c r="AH28" s="119" t="str">
        <f>IF(AE28="","",IF(AE28='Podpůrná data'!$P$4,'Podpůrná data'!$R$4,IF(AE28='Podpůrná data'!$P$5,'Podpůrná data'!$R$5,'Podpůrná data'!$R$6)))</f>
        <v/>
      </c>
      <c r="AI28" s="82">
        <f t="shared" si="12"/>
        <v>0</v>
      </c>
      <c r="AJ28" s="121">
        <f t="shared" si="4"/>
        <v>0</v>
      </c>
      <c r="AL28" s="125"/>
      <c r="AM28" s="119" t="str">
        <f>IF(AL28="","",'Podpůrná data'!$I$4)</f>
        <v/>
      </c>
      <c r="AN28" s="126">
        <f t="shared" si="13"/>
        <v>0</v>
      </c>
      <c r="AP28" s="128">
        <f t="shared" si="14"/>
        <v>0</v>
      </c>
      <c r="AQ28" s="120">
        <f t="shared" si="5"/>
        <v>0</v>
      </c>
      <c r="AR28" s="120">
        <f t="shared" si="6"/>
        <v>0</v>
      </c>
      <c r="AS28" s="121">
        <f t="shared" si="7"/>
        <v>0</v>
      </c>
      <c r="AU28" s="130"/>
    </row>
    <row r="29" spans="2:47" x14ac:dyDescent="0.35">
      <c r="B29" s="77">
        <v>18</v>
      </c>
      <c r="C29" s="152"/>
      <c r="D29" s="80"/>
      <c r="E29" s="117"/>
      <c r="F29" s="118"/>
      <c r="G29" s="119" t="str">
        <f>IF(D29="","",IF(D29='Podpůrná data'!$K$4,'Podpůrná data'!$F$4,'Podpůrná data'!$F$5))</f>
        <v/>
      </c>
      <c r="H29" s="119">
        <f>IFERROR(INT(ROUND(E29,2)*(VLOOKUP(INT(F29),'Podpůrná data'!$L$22:$N$981,2,FALSE))*(F29/(INT(F29)))),0)</f>
        <v>0</v>
      </c>
      <c r="I29" s="119">
        <f t="shared" si="8"/>
        <v>0</v>
      </c>
      <c r="J29" s="120">
        <f t="shared" si="1"/>
        <v>0</v>
      </c>
      <c r="K29" s="121">
        <f t="shared" si="2"/>
        <v>0</v>
      </c>
      <c r="M29" s="122"/>
      <c r="N29" s="118"/>
      <c r="O29" s="119" t="str">
        <f>IF(M29="","",'Podpůrná data'!$F$6)</f>
        <v/>
      </c>
      <c r="P29" s="119">
        <f>IFERROR(INT(ROUND(M29,2)*(VLOOKUP(INT(N29),'Podpůrná data'!$L$22:$N$981,2,FALSE))*(N29/(INT(N29)))),0)</f>
        <v>0</v>
      </c>
      <c r="Q29" s="119">
        <f t="shared" si="9"/>
        <v>0</v>
      </c>
      <c r="R29" s="123">
        <f t="shared" si="3"/>
        <v>0</v>
      </c>
      <c r="T29" s="122"/>
      <c r="U29" s="118"/>
      <c r="V29" s="119" t="str">
        <f>IF(T29="","",'Podpůrná data'!$F$7)</f>
        <v/>
      </c>
      <c r="W29" s="119">
        <f>IFERROR(INT(ROUND(T29,2)*(VLOOKUP(INT(U29),'Podpůrná data'!$L$22:$N$981,2,FALSE))*(U29/(INT(U29)))),0)</f>
        <v>0</v>
      </c>
      <c r="X29" s="119">
        <f t="shared" si="10"/>
        <v>0</v>
      </c>
      <c r="Y29" s="124"/>
      <c r="AA29" s="125"/>
      <c r="AB29" s="119" t="str">
        <f>IF(AA29="","",'Podpůrná data'!$H$4)</f>
        <v/>
      </c>
      <c r="AC29" s="126">
        <f t="shared" si="11"/>
        <v>0</v>
      </c>
      <c r="AE29" s="127"/>
      <c r="AF29" s="118"/>
      <c r="AG29" s="119" t="str">
        <f t="shared" si="0"/>
        <v/>
      </c>
      <c r="AH29" s="119" t="str">
        <f>IF(AE29="","",IF(AE29='Podpůrná data'!$P$4,'Podpůrná data'!$R$4,IF(AE29='Podpůrná data'!$P$5,'Podpůrná data'!$R$5,'Podpůrná data'!$R$6)))</f>
        <v/>
      </c>
      <c r="AI29" s="82">
        <f t="shared" si="12"/>
        <v>0</v>
      </c>
      <c r="AJ29" s="121">
        <f t="shared" si="4"/>
        <v>0</v>
      </c>
      <c r="AL29" s="125"/>
      <c r="AM29" s="119" t="str">
        <f>IF(AL29="","",'Podpůrná data'!$I$4)</f>
        <v/>
      </c>
      <c r="AN29" s="126">
        <f t="shared" si="13"/>
        <v>0</v>
      </c>
      <c r="AP29" s="128">
        <f t="shared" si="14"/>
        <v>0</v>
      </c>
      <c r="AQ29" s="120">
        <f t="shared" si="5"/>
        <v>0</v>
      </c>
      <c r="AR29" s="120">
        <f t="shared" si="6"/>
        <v>0</v>
      </c>
      <c r="AS29" s="121">
        <f t="shared" si="7"/>
        <v>0</v>
      </c>
      <c r="AU29" s="130"/>
    </row>
    <row r="30" spans="2:47" x14ac:dyDescent="0.35">
      <c r="B30" s="77">
        <v>19</v>
      </c>
      <c r="C30" s="152"/>
      <c r="D30" s="80"/>
      <c r="E30" s="117"/>
      <c r="F30" s="118"/>
      <c r="G30" s="119" t="str">
        <f>IF(D30="","",IF(D30='Podpůrná data'!$K$4,'Podpůrná data'!$F$4,'Podpůrná data'!$F$5))</f>
        <v/>
      </c>
      <c r="H30" s="119">
        <f>IFERROR(INT(ROUND(E30,2)*(VLOOKUP(INT(F30),'Podpůrná data'!$L$22:$N$981,2,FALSE))*(F30/(INT(F30)))),0)</f>
        <v>0</v>
      </c>
      <c r="I30" s="119">
        <f t="shared" si="8"/>
        <v>0</v>
      </c>
      <c r="J30" s="120">
        <f t="shared" si="1"/>
        <v>0</v>
      </c>
      <c r="K30" s="121">
        <f t="shared" si="2"/>
        <v>0</v>
      </c>
      <c r="M30" s="122"/>
      <c r="N30" s="118"/>
      <c r="O30" s="119" t="str">
        <f>IF(M30="","",'Podpůrná data'!$F$6)</f>
        <v/>
      </c>
      <c r="P30" s="119">
        <f>IFERROR(INT(ROUND(M30,2)*(VLOOKUP(INT(N30),'Podpůrná data'!$L$22:$N$981,2,FALSE))*(N30/(INT(N30)))),0)</f>
        <v>0</v>
      </c>
      <c r="Q30" s="119">
        <f t="shared" si="9"/>
        <v>0</v>
      </c>
      <c r="R30" s="123">
        <f t="shared" si="3"/>
        <v>0</v>
      </c>
      <c r="T30" s="122"/>
      <c r="U30" s="118"/>
      <c r="V30" s="119" t="str">
        <f>IF(T30="","",'Podpůrná data'!$F$7)</f>
        <v/>
      </c>
      <c r="W30" s="119">
        <f>IFERROR(INT(ROUND(T30,2)*(VLOOKUP(INT(U30),'Podpůrná data'!$L$22:$N$981,2,FALSE))*(U30/(INT(U30)))),0)</f>
        <v>0</v>
      </c>
      <c r="X30" s="119">
        <f t="shared" si="10"/>
        <v>0</v>
      </c>
      <c r="Y30" s="124"/>
      <c r="AA30" s="125"/>
      <c r="AB30" s="119" t="str">
        <f>IF(AA30="","",'Podpůrná data'!$H$4)</f>
        <v/>
      </c>
      <c r="AC30" s="126">
        <f t="shared" si="11"/>
        <v>0</v>
      </c>
      <c r="AE30" s="127"/>
      <c r="AF30" s="118"/>
      <c r="AG30" s="119" t="str">
        <f t="shared" si="0"/>
        <v/>
      </c>
      <c r="AH30" s="119" t="str">
        <f>IF(AE30="","",IF(AE30='Podpůrná data'!$P$4,'Podpůrná data'!$R$4,IF(AE30='Podpůrná data'!$P$5,'Podpůrná data'!$R$5,'Podpůrná data'!$R$6)))</f>
        <v/>
      </c>
      <c r="AI30" s="82">
        <f t="shared" si="12"/>
        <v>0</v>
      </c>
      <c r="AJ30" s="121">
        <f t="shared" si="4"/>
        <v>0</v>
      </c>
      <c r="AL30" s="125"/>
      <c r="AM30" s="119" t="str">
        <f>IF(AL30="","",'Podpůrná data'!$I$4)</f>
        <v/>
      </c>
      <c r="AN30" s="126">
        <f t="shared" si="13"/>
        <v>0</v>
      </c>
      <c r="AP30" s="128">
        <f t="shared" si="14"/>
        <v>0</v>
      </c>
      <c r="AQ30" s="120">
        <f t="shared" si="5"/>
        <v>0</v>
      </c>
      <c r="AR30" s="120">
        <f t="shared" si="6"/>
        <v>0</v>
      </c>
      <c r="AS30" s="121">
        <f t="shared" si="7"/>
        <v>0</v>
      </c>
      <c r="AU30" s="130"/>
    </row>
    <row r="31" spans="2:47" x14ac:dyDescent="0.35">
      <c r="B31" s="77">
        <v>20</v>
      </c>
      <c r="C31" s="152"/>
      <c r="D31" s="80"/>
      <c r="E31" s="117"/>
      <c r="F31" s="118"/>
      <c r="G31" s="119" t="str">
        <f>IF(D31="","",IF(D31='Podpůrná data'!$K$4,'Podpůrná data'!$F$4,'Podpůrná data'!$F$5))</f>
        <v/>
      </c>
      <c r="H31" s="119">
        <f>IFERROR(INT(ROUND(E31,2)*(VLOOKUP(INT(F31),'Podpůrná data'!$L$22:$N$981,2,FALSE))*(F31/(INT(F31)))),0)</f>
        <v>0</v>
      </c>
      <c r="I31" s="119">
        <f t="shared" si="8"/>
        <v>0</v>
      </c>
      <c r="J31" s="120">
        <f t="shared" si="1"/>
        <v>0</v>
      </c>
      <c r="K31" s="121">
        <f t="shared" si="2"/>
        <v>0</v>
      </c>
      <c r="M31" s="122"/>
      <c r="N31" s="118"/>
      <c r="O31" s="119" t="str">
        <f>IF(M31="","",'Podpůrná data'!$F$6)</f>
        <v/>
      </c>
      <c r="P31" s="119">
        <f>IFERROR(INT(ROUND(M31,2)*(VLOOKUP(INT(N31),'Podpůrná data'!$L$22:$N$981,2,FALSE))*(N31/(INT(N31)))),0)</f>
        <v>0</v>
      </c>
      <c r="Q31" s="119">
        <f t="shared" si="9"/>
        <v>0</v>
      </c>
      <c r="R31" s="123">
        <f t="shared" si="3"/>
        <v>0</v>
      </c>
      <c r="T31" s="122"/>
      <c r="U31" s="118"/>
      <c r="V31" s="119" t="str">
        <f>IF(T31="","",'Podpůrná data'!$F$7)</f>
        <v/>
      </c>
      <c r="W31" s="119">
        <f>IFERROR(INT(ROUND(T31,2)*(VLOOKUP(INT(U31),'Podpůrná data'!$L$22:$N$981,2,FALSE))*(U31/(INT(U31)))),0)</f>
        <v>0</v>
      </c>
      <c r="X31" s="119">
        <f t="shared" si="10"/>
        <v>0</v>
      </c>
      <c r="Y31" s="124"/>
      <c r="AA31" s="125"/>
      <c r="AB31" s="119" t="str">
        <f>IF(AA31="","",'Podpůrná data'!$H$4)</f>
        <v/>
      </c>
      <c r="AC31" s="126">
        <f t="shared" si="11"/>
        <v>0</v>
      </c>
      <c r="AE31" s="127"/>
      <c r="AF31" s="118"/>
      <c r="AG31" s="119" t="str">
        <f t="shared" si="0"/>
        <v/>
      </c>
      <c r="AH31" s="119" t="str">
        <f>IF(AE31="","",IF(AE31='Podpůrná data'!$P$4,'Podpůrná data'!$R$4,IF(AE31='Podpůrná data'!$P$5,'Podpůrná data'!$R$5,'Podpůrná data'!$R$6)))</f>
        <v/>
      </c>
      <c r="AI31" s="82">
        <f t="shared" si="12"/>
        <v>0</v>
      </c>
      <c r="AJ31" s="121">
        <f t="shared" si="4"/>
        <v>0</v>
      </c>
      <c r="AL31" s="125"/>
      <c r="AM31" s="119" t="str">
        <f>IF(AL31="","",'Podpůrná data'!$I$4)</f>
        <v/>
      </c>
      <c r="AN31" s="126">
        <f t="shared" si="13"/>
        <v>0</v>
      </c>
      <c r="AP31" s="128">
        <f t="shared" si="14"/>
        <v>0</v>
      </c>
      <c r="AQ31" s="120">
        <f t="shared" si="5"/>
        <v>0</v>
      </c>
      <c r="AR31" s="120">
        <f t="shared" si="6"/>
        <v>0</v>
      </c>
      <c r="AS31" s="121">
        <f t="shared" si="7"/>
        <v>0</v>
      </c>
      <c r="AU31" s="130"/>
    </row>
    <row r="32" spans="2:47" x14ac:dyDescent="0.35">
      <c r="B32" s="77">
        <v>21</v>
      </c>
      <c r="C32" s="152"/>
      <c r="D32" s="80"/>
      <c r="E32" s="117"/>
      <c r="F32" s="118"/>
      <c r="G32" s="119" t="str">
        <f>IF(D32="","",IF(D32='Podpůrná data'!$K$4,'Podpůrná data'!$F$4,'Podpůrná data'!$F$5))</f>
        <v/>
      </c>
      <c r="H32" s="119">
        <f>IFERROR(INT(ROUND(E32,2)*(VLOOKUP(INT(F32),'Podpůrná data'!$L$22:$N$981,2,FALSE))*(F32/(INT(F32)))),0)</f>
        <v>0</v>
      </c>
      <c r="I32" s="119">
        <f t="shared" si="8"/>
        <v>0</v>
      </c>
      <c r="J32" s="120">
        <f t="shared" si="1"/>
        <v>0</v>
      </c>
      <c r="K32" s="121">
        <f t="shared" si="2"/>
        <v>0</v>
      </c>
      <c r="M32" s="122"/>
      <c r="N32" s="118"/>
      <c r="O32" s="119" t="str">
        <f>IF(M32="","",'Podpůrná data'!$F$6)</f>
        <v/>
      </c>
      <c r="P32" s="119">
        <f>IFERROR(INT(ROUND(M32,2)*(VLOOKUP(INT(N32),'Podpůrná data'!$L$22:$N$981,2,FALSE))*(N32/(INT(N32)))),0)</f>
        <v>0</v>
      </c>
      <c r="Q32" s="119">
        <f t="shared" si="9"/>
        <v>0</v>
      </c>
      <c r="R32" s="123">
        <f t="shared" si="3"/>
        <v>0</v>
      </c>
      <c r="T32" s="122"/>
      <c r="U32" s="118"/>
      <c r="V32" s="119" t="str">
        <f>IF(T32="","",'Podpůrná data'!$F$7)</f>
        <v/>
      </c>
      <c r="W32" s="119">
        <f>IFERROR(INT(ROUND(T32,2)*(VLOOKUP(INT(U32),'Podpůrná data'!$L$22:$N$981,2,FALSE))*(U32/(INT(U32)))),0)</f>
        <v>0</v>
      </c>
      <c r="X32" s="119">
        <f t="shared" si="10"/>
        <v>0</v>
      </c>
      <c r="Y32" s="124"/>
      <c r="AA32" s="125"/>
      <c r="AB32" s="119" t="str">
        <f>IF(AA32="","",'Podpůrná data'!$H$4)</f>
        <v/>
      </c>
      <c r="AC32" s="126">
        <f t="shared" si="11"/>
        <v>0</v>
      </c>
      <c r="AE32" s="127"/>
      <c r="AF32" s="118"/>
      <c r="AG32" s="119" t="str">
        <f t="shared" si="0"/>
        <v/>
      </c>
      <c r="AH32" s="119" t="str">
        <f>IF(AE32="","",IF(AE32='Podpůrná data'!$P$4,'Podpůrná data'!$R$4,IF(AE32='Podpůrná data'!$P$5,'Podpůrná data'!$R$5,'Podpůrná data'!$R$6)))</f>
        <v/>
      </c>
      <c r="AI32" s="82">
        <f t="shared" si="12"/>
        <v>0</v>
      </c>
      <c r="AJ32" s="121">
        <f t="shared" si="4"/>
        <v>0</v>
      </c>
      <c r="AL32" s="125"/>
      <c r="AM32" s="119" t="str">
        <f>IF(AL32="","",'Podpůrná data'!$I$4)</f>
        <v/>
      </c>
      <c r="AN32" s="126">
        <f t="shared" si="13"/>
        <v>0</v>
      </c>
      <c r="AP32" s="128">
        <f t="shared" si="14"/>
        <v>0</v>
      </c>
      <c r="AQ32" s="120">
        <f t="shared" si="5"/>
        <v>0</v>
      </c>
      <c r="AR32" s="120">
        <f t="shared" si="6"/>
        <v>0</v>
      </c>
      <c r="AS32" s="121">
        <f t="shared" si="7"/>
        <v>0</v>
      </c>
      <c r="AU32" s="130"/>
    </row>
    <row r="33" spans="2:47" x14ac:dyDescent="0.35">
      <c r="B33" s="77">
        <v>22</v>
      </c>
      <c r="C33" s="152"/>
      <c r="D33" s="80"/>
      <c r="E33" s="117"/>
      <c r="F33" s="118"/>
      <c r="G33" s="119" t="str">
        <f>IF(D33="","",IF(D33='Podpůrná data'!$K$4,'Podpůrná data'!$F$4,'Podpůrná data'!$F$5))</f>
        <v/>
      </c>
      <c r="H33" s="119">
        <f>IFERROR(INT(ROUND(E33,2)*(VLOOKUP(INT(F33),'Podpůrná data'!$L$22:$N$981,2,FALSE))*(F33/(INT(F33)))),0)</f>
        <v>0</v>
      </c>
      <c r="I33" s="119">
        <f t="shared" si="8"/>
        <v>0</v>
      </c>
      <c r="J33" s="120">
        <f t="shared" si="1"/>
        <v>0</v>
      </c>
      <c r="K33" s="121">
        <f t="shared" si="2"/>
        <v>0</v>
      </c>
      <c r="M33" s="122"/>
      <c r="N33" s="118"/>
      <c r="O33" s="119" t="str">
        <f>IF(M33="","",'Podpůrná data'!$F$6)</f>
        <v/>
      </c>
      <c r="P33" s="119">
        <f>IFERROR(INT(ROUND(M33,2)*(VLOOKUP(INT(N33),'Podpůrná data'!$L$22:$N$981,2,FALSE))*(N33/(INT(N33)))),0)</f>
        <v>0</v>
      </c>
      <c r="Q33" s="119">
        <f t="shared" si="9"/>
        <v>0</v>
      </c>
      <c r="R33" s="123">
        <f t="shared" si="3"/>
        <v>0</v>
      </c>
      <c r="T33" s="122"/>
      <c r="U33" s="118"/>
      <c r="V33" s="119" t="str">
        <f>IF(T33="","",'Podpůrná data'!$F$7)</f>
        <v/>
      </c>
      <c r="W33" s="119">
        <f>IFERROR(INT(ROUND(T33,2)*(VLOOKUP(INT(U33),'Podpůrná data'!$L$22:$N$981,2,FALSE))*(U33/(INT(U33)))),0)</f>
        <v>0</v>
      </c>
      <c r="X33" s="119">
        <f t="shared" si="10"/>
        <v>0</v>
      </c>
      <c r="Y33" s="124"/>
      <c r="AA33" s="125"/>
      <c r="AB33" s="119" t="str">
        <f>IF(AA33="","",'Podpůrná data'!$H$4)</f>
        <v/>
      </c>
      <c r="AC33" s="126">
        <f t="shared" si="11"/>
        <v>0</v>
      </c>
      <c r="AE33" s="127"/>
      <c r="AF33" s="118"/>
      <c r="AG33" s="119" t="str">
        <f t="shared" si="0"/>
        <v/>
      </c>
      <c r="AH33" s="119" t="str">
        <f>IF(AE33="","",IF(AE33='Podpůrná data'!$P$4,'Podpůrná data'!$R$4,IF(AE33='Podpůrná data'!$P$5,'Podpůrná data'!$R$5,'Podpůrná data'!$R$6)))</f>
        <v/>
      </c>
      <c r="AI33" s="82">
        <f t="shared" si="12"/>
        <v>0</v>
      </c>
      <c r="AJ33" s="121">
        <f t="shared" si="4"/>
        <v>0</v>
      </c>
      <c r="AL33" s="125"/>
      <c r="AM33" s="119" t="str">
        <f>IF(AL33="","",'Podpůrná data'!$I$4)</f>
        <v/>
      </c>
      <c r="AN33" s="126">
        <f t="shared" si="13"/>
        <v>0</v>
      </c>
      <c r="AP33" s="128">
        <f t="shared" si="14"/>
        <v>0</v>
      </c>
      <c r="AQ33" s="120">
        <f t="shared" si="5"/>
        <v>0</v>
      </c>
      <c r="AR33" s="120">
        <f t="shared" si="6"/>
        <v>0</v>
      </c>
      <c r="AS33" s="121">
        <f t="shared" si="7"/>
        <v>0</v>
      </c>
      <c r="AU33" s="130"/>
    </row>
    <row r="34" spans="2:47" x14ac:dyDescent="0.35">
      <c r="B34" s="77">
        <v>23</v>
      </c>
      <c r="C34" s="152"/>
      <c r="D34" s="80"/>
      <c r="E34" s="117"/>
      <c r="F34" s="118"/>
      <c r="G34" s="119" t="str">
        <f>IF(D34="","",IF(D34='Podpůrná data'!$K$4,'Podpůrná data'!$F$4,'Podpůrná data'!$F$5))</f>
        <v/>
      </c>
      <c r="H34" s="119">
        <f>IFERROR(INT(ROUND(E34,2)*(VLOOKUP(INT(F34),'Podpůrná data'!$L$22:$N$981,2,FALSE))*(F34/(INT(F34)))),0)</f>
        <v>0</v>
      </c>
      <c r="I34" s="119">
        <f t="shared" si="8"/>
        <v>0</v>
      </c>
      <c r="J34" s="120">
        <f t="shared" si="1"/>
        <v>0</v>
      </c>
      <c r="K34" s="121">
        <f t="shared" si="2"/>
        <v>0</v>
      </c>
      <c r="M34" s="122"/>
      <c r="N34" s="118"/>
      <c r="O34" s="119" t="str">
        <f>IF(M34="","",'Podpůrná data'!$F$6)</f>
        <v/>
      </c>
      <c r="P34" s="119">
        <f>IFERROR(INT(ROUND(M34,2)*(VLOOKUP(INT(N34),'Podpůrná data'!$L$22:$N$981,2,FALSE))*(N34/(INT(N34)))),0)</f>
        <v>0</v>
      </c>
      <c r="Q34" s="119">
        <f t="shared" si="9"/>
        <v>0</v>
      </c>
      <c r="R34" s="123">
        <f t="shared" si="3"/>
        <v>0</v>
      </c>
      <c r="T34" s="122"/>
      <c r="U34" s="118"/>
      <c r="V34" s="119" t="str">
        <f>IF(T34="","",'Podpůrná data'!$F$7)</f>
        <v/>
      </c>
      <c r="W34" s="119">
        <f>IFERROR(INT(ROUND(T34,2)*(VLOOKUP(INT(U34),'Podpůrná data'!$L$22:$N$981,2,FALSE))*(U34/(INT(U34)))),0)</f>
        <v>0</v>
      </c>
      <c r="X34" s="119">
        <f t="shared" si="10"/>
        <v>0</v>
      </c>
      <c r="Y34" s="124"/>
      <c r="AA34" s="125"/>
      <c r="AB34" s="119" t="str">
        <f>IF(AA34="","",'Podpůrná data'!$H$4)</f>
        <v/>
      </c>
      <c r="AC34" s="126">
        <f t="shared" si="11"/>
        <v>0</v>
      </c>
      <c r="AE34" s="127"/>
      <c r="AF34" s="118"/>
      <c r="AG34" s="119" t="str">
        <f t="shared" si="0"/>
        <v/>
      </c>
      <c r="AH34" s="119" t="str">
        <f>IF(AE34="","",IF(AE34='Podpůrná data'!$P$4,'Podpůrná data'!$R$4,IF(AE34='Podpůrná data'!$P$5,'Podpůrná data'!$R$5,'Podpůrná data'!$R$6)))</f>
        <v/>
      </c>
      <c r="AI34" s="82">
        <f t="shared" si="12"/>
        <v>0</v>
      </c>
      <c r="AJ34" s="121">
        <f t="shared" si="4"/>
        <v>0</v>
      </c>
      <c r="AL34" s="125"/>
      <c r="AM34" s="119" t="str">
        <f>IF(AL34="","",'Podpůrná data'!$I$4)</f>
        <v/>
      </c>
      <c r="AN34" s="126">
        <f t="shared" si="13"/>
        <v>0</v>
      </c>
      <c r="AP34" s="128">
        <f t="shared" si="14"/>
        <v>0</v>
      </c>
      <c r="AQ34" s="120">
        <f t="shared" si="5"/>
        <v>0</v>
      </c>
      <c r="AR34" s="120">
        <f t="shared" si="6"/>
        <v>0</v>
      </c>
      <c r="AS34" s="121">
        <f t="shared" si="7"/>
        <v>0</v>
      </c>
      <c r="AU34" s="130"/>
    </row>
    <row r="35" spans="2:47" x14ac:dyDescent="0.35">
      <c r="B35" s="77">
        <v>24</v>
      </c>
      <c r="C35" s="152"/>
      <c r="D35" s="80"/>
      <c r="E35" s="117"/>
      <c r="F35" s="118"/>
      <c r="G35" s="119" t="str">
        <f>IF(D35="","",IF(D35='Podpůrná data'!$K$4,'Podpůrná data'!$F$4,'Podpůrná data'!$F$5))</f>
        <v/>
      </c>
      <c r="H35" s="119">
        <f>IFERROR(INT(ROUND(E35,2)*(VLOOKUP(INT(F35),'Podpůrná data'!$L$22:$N$981,2,FALSE))*(F35/(INT(F35)))),0)</f>
        <v>0</v>
      </c>
      <c r="I35" s="119">
        <f t="shared" si="8"/>
        <v>0</v>
      </c>
      <c r="J35" s="120">
        <f t="shared" si="1"/>
        <v>0</v>
      </c>
      <c r="K35" s="121">
        <f t="shared" si="2"/>
        <v>0</v>
      </c>
      <c r="M35" s="122"/>
      <c r="N35" s="118"/>
      <c r="O35" s="119" t="str">
        <f>IF(M35="","",'Podpůrná data'!$F$6)</f>
        <v/>
      </c>
      <c r="P35" s="119">
        <f>IFERROR(INT(ROUND(M35,2)*(VLOOKUP(INT(N35),'Podpůrná data'!$L$22:$N$981,2,FALSE))*(N35/(INT(N35)))),0)</f>
        <v>0</v>
      </c>
      <c r="Q35" s="119">
        <f t="shared" si="9"/>
        <v>0</v>
      </c>
      <c r="R35" s="123">
        <f t="shared" si="3"/>
        <v>0</v>
      </c>
      <c r="T35" s="122"/>
      <c r="U35" s="118"/>
      <c r="V35" s="119" t="str">
        <f>IF(T35="","",'Podpůrná data'!$F$7)</f>
        <v/>
      </c>
      <c r="W35" s="119">
        <f>IFERROR(INT(ROUND(T35,2)*(VLOOKUP(INT(U35),'Podpůrná data'!$L$22:$N$981,2,FALSE))*(U35/(INT(U35)))),0)</f>
        <v>0</v>
      </c>
      <c r="X35" s="119">
        <f t="shared" si="10"/>
        <v>0</v>
      </c>
      <c r="Y35" s="124"/>
      <c r="AA35" s="125"/>
      <c r="AB35" s="119" t="str">
        <f>IF(AA35="","",'Podpůrná data'!$H$4)</f>
        <v/>
      </c>
      <c r="AC35" s="126">
        <f t="shared" si="11"/>
        <v>0</v>
      </c>
      <c r="AE35" s="127"/>
      <c r="AF35" s="118"/>
      <c r="AG35" s="119" t="str">
        <f t="shared" si="0"/>
        <v/>
      </c>
      <c r="AH35" s="119" t="str">
        <f>IF(AE35="","",IF(AE35='Podpůrná data'!$P$4,'Podpůrná data'!$R$4,IF(AE35='Podpůrná data'!$P$5,'Podpůrná data'!$R$5,'Podpůrná data'!$R$6)))</f>
        <v/>
      </c>
      <c r="AI35" s="82">
        <f t="shared" si="12"/>
        <v>0</v>
      </c>
      <c r="AJ35" s="121">
        <f t="shared" si="4"/>
        <v>0</v>
      </c>
      <c r="AL35" s="125"/>
      <c r="AM35" s="119" t="str">
        <f>IF(AL35="","",'Podpůrná data'!$I$4)</f>
        <v/>
      </c>
      <c r="AN35" s="126">
        <f t="shared" si="13"/>
        <v>0</v>
      </c>
      <c r="AP35" s="128">
        <f t="shared" si="14"/>
        <v>0</v>
      </c>
      <c r="AQ35" s="120">
        <f t="shared" si="5"/>
        <v>0</v>
      </c>
      <c r="AR35" s="120">
        <f t="shared" si="6"/>
        <v>0</v>
      </c>
      <c r="AS35" s="121">
        <f t="shared" si="7"/>
        <v>0</v>
      </c>
      <c r="AU35" s="130"/>
    </row>
    <row r="36" spans="2:47" x14ac:dyDescent="0.35">
      <c r="B36" s="77">
        <v>25</v>
      </c>
      <c r="C36" s="152"/>
      <c r="D36" s="80"/>
      <c r="E36" s="117"/>
      <c r="F36" s="118"/>
      <c r="G36" s="119" t="str">
        <f>IF(D36="","",IF(D36='Podpůrná data'!$K$4,'Podpůrná data'!$F$4,'Podpůrná data'!$F$5))</f>
        <v/>
      </c>
      <c r="H36" s="119">
        <f>IFERROR(INT(ROUND(E36,2)*(VLOOKUP(INT(F36),'Podpůrná data'!$L$22:$N$981,2,FALSE))*(F36/(INT(F36)))),0)</f>
        <v>0</v>
      </c>
      <c r="I36" s="119">
        <f t="shared" si="8"/>
        <v>0</v>
      </c>
      <c r="J36" s="120">
        <f t="shared" si="1"/>
        <v>0</v>
      </c>
      <c r="K36" s="121">
        <f t="shared" si="2"/>
        <v>0</v>
      </c>
      <c r="M36" s="122"/>
      <c r="N36" s="118"/>
      <c r="O36" s="119" t="str">
        <f>IF(M36="","",'Podpůrná data'!$F$6)</f>
        <v/>
      </c>
      <c r="P36" s="119">
        <f>IFERROR(INT(ROUND(M36,2)*(VLOOKUP(INT(N36),'Podpůrná data'!$L$22:$N$981,2,FALSE))*(N36/(INT(N36)))),0)</f>
        <v>0</v>
      </c>
      <c r="Q36" s="119">
        <f t="shared" si="9"/>
        <v>0</v>
      </c>
      <c r="R36" s="123">
        <f t="shared" si="3"/>
        <v>0</v>
      </c>
      <c r="T36" s="122"/>
      <c r="U36" s="118"/>
      <c r="V36" s="119" t="str">
        <f>IF(T36="","",'Podpůrná data'!$F$7)</f>
        <v/>
      </c>
      <c r="W36" s="119">
        <f>IFERROR(INT(ROUND(T36,2)*(VLOOKUP(INT(U36),'Podpůrná data'!$L$22:$N$981,2,FALSE))*(U36/(INT(U36)))),0)</f>
        <v>0</v>
      </c>
      <c r="X36" s="119">
        <f t="shared" si="10"/>
        <v>0</v>
      </c>
      <c r="Y36" s="124"/>
      <c r="AA36" s="125"/>
      <c r="AB36" s="119" t="str">
        <f>IF(AA36="","",'Podpůrná data'!$H$4)</f>
        <v/>
      </c>
      <c r="AC36" s="126">
        <f t="shared" si="11"/>
        <v>0</v>
      </c>
      <c r="AE36" s="127"/>
      <c r="AF36" s="118"/>
      <c r="AG36" s="119" t="str">
        <f t="shared" si="0"/>
        <v/>
      </c>
      <c r="AH36" s="119" t="str">
        <f>IF(AE36="","",IF(AE36='Podpůrná data'!$P$4,'Podpůrná data'!$R$4,IF(AE36='Podpůrná data'!$P$5,'Podpůrná data'!$R$5,'Podpůrná data'!$R$6)))</f>
        <v/>
      </c>
      <c r="AI36" s="82">
        <f t="shared" si="12"/>
        <v>0</v>
      </c>
      <c r="AJ36" s="121">
        <f t="shared" si="4"/>
        <v>0</v>
      </c>
      <c r="AL36" s="125"/>
      <c r="AM36" s="119" t="str">
        <f>IF(AL36="","",'Podpůrná data'!$I$4)</f>
        <v/>
      </c>
      <c r="AN36" s="126">
        <f t="shared" si="13"/>
        <v>0</v>
      </c>
      <c r="AP36" s="128">
        <f t="shared" si="14"/>
        <v>0</v>
      </c>
      <c r="AQ36" s="120">
        <f t="shared" si="5"/>
        <v>0</v>
      </c>
      <c r="AR36" s="120">
        <f t="shared" si="6"/>
        <v>0</v>
      </c>
      <c r="AS36" s="121">
        <f t="shared" si="7"/>
        <v>0</v>
      </c>
      <c r="AU36" s="130"/>
    </row>
    <row r="37" spans="2:47" x14ac:dyDescent="0.35">
      <c r="B37" s="77">
        <v>26</v>
      </c>
      <c r="C37" s="152"/>
      <c r="D37" s="80"/>
      <c r="E37" s="117"/>
      <c r="F37" s="118"/>
      <c r="G37" s="119" t="str">
        <f>IF(D37="","",IF(D37='Podpůrná data'!$K$4,'Podpůrná data'!$F$4,'Podpůrná data'!$F$5))</f>
        <v/>
      </c>
      <c r="H37" s="119">
        <f>IFERROR(INT(ROUND(E37,2)*(VLOOKUP(INT(F37),'Podpůrná data'!$L$22:$N$981,2,FALSE))*(F37/(INT(F37)))),0)</f>
        <v>0</v>
      </c>
      <c r="I37" s="119">
        <f t="shared" si="8"/>
        <v>0</v>
      </c>
      <c r="J37" s="120">
        <f t="shared" si="1"/>
        <v>0</v>
      </c>
      <c r="K37" s="121">
        <f t="shared" si="2"/>
        <v>0</v>
      </c>
      <c r="M37" s="122"/>
      <c r="N37" s="118"/>
      <c r="O37" s="119" t="str">
        <f>IF(M37="","",'Podpůrná data'!$F$6)</f>
        <v/>
      </c>
      <c r="P37" s="119">
        <f>IFERROR(INT(ROUND(M37,2)*(VLOOKUP(INT(N37),'Podpůrná data'!$L$22:$N$981,2,FALSE))*(N37/(INT(N37)))),0)</f>
        <v>0</v>
      </c>
      <c r="Q37" s="119">
        <f t="shared" si="9"/>
        <v>0</v>
      </c>
      <c r="R37" s="123">
        <f t="shared" si="3"/>
        <v>0</v>
      </c>
      <c r="T37" s="122"/>
      <c r="U37" s="118"/>
      <c r="V37" s="119" t="str">
        <f>IF(T37="","",'Podpůrná data'!$F$7)</f>
        <v/>
      </c>
      <c r="W37" s="119">
        <f>IFERROR(INT(ROUND(T37,2)*(VLOOKUP(INT(U37),'Podpůrná data'!$L$22:$N$981,2,FALSE))*(U37/(INT(U37)))),0)</f>
        <v>0</v>
      </c>
      <c r="X37" s="119">
        <f t="shared" si="10"/>
        <v>0</v>
      </c>
      <c r="Y37" s="124"/>
      <c r="AA37" s="125"/>
      <c r="AB37" s="119" t="str">
        <f>IF(AA37="","",'Podpůrná data'!$H$4)</f>
        <v/>
      </c>
      <c r="AC37" s="126">
        <f t="shared" si="11"/>
        <v>0</v>
      </c>
      <c r="AE37" s="127"/>
      <c r="AF37" s="118"/>
      <c r="AG37" s="119" t="str">
        <f t="shared" si="0"/>
        <v/>
      </c>
      <c r="AH37" s="119" t="str">
        <f>IF(AE37="","",IF(AE37='Podpůrná data'!$P$4,'Podpůrná data'!$R$4,IF(AE37='Podpůrná data'!$P$5,'Podpůrná data'!$R$5,'Podpůrná data'!$R$6)))</f>
        <v/>
      </c>
      <c r="AI37" s="82">
        <f t="shared" si="12"/>
        <v>0</v>
      </c>
      <c r="AJ37" s="121">
        <f t="shared" si="4"/>
        <v>0</v>
      </c>
      <c r="AL37" s="125"/>
      <c r="AM37" s="119" t="str">
        <f>IF(AL37="","",'Podpůrná data'!$I$4)</f>
        <v/>
      </c>
      <c r="AN37" s="126">
        <f t="shared" si="13"/>
        <v>0</v>
      </c>
      <c r="AP37" s="128">
        <f t="shared" si="14"/>
        <v>0</v>
      </c>
      <c r="AQ37" s="120">
        <f t="shared" si="5"/>
        <v>0</v>
      </c>
      <c r="AR37" s="120">
        <f t="shared" si="6"/>
        <v>0</v>
      </c>
      <c r="AS37" s="121">
        <f t="shared" si="7"/>
        <v>0</v>
      </c>
      <c r="AU37" s="130"/>
    </row>
    <row r="38" spans="2:47" x14ac:dyDescent="0.35">
      <c r="B38" s="77">
        <v>27</v>
      </c>
      <c r="C38" s="152"/>
      <c r="D38" s="80"/>
      <c r="E38" s="117"/>
      <c r="F38" s="118"/>
      <c r="G38" s="119" t="str">
        <f>IF(D38="","",IF(D38='Podpůrná data'!$K$4,'Podpůrná data'!$F$4,'Podpůrná data'!$F$5))</f>
        <v/>
      </c>
      <c r="H38" s="119">
        <f>IFERROR(INT(ROUND(E38,2)*(VLOOKUP(INT(F38),'Podpůrná data'!$L$22:$N$981,2,FALSE))*(F38/(INT(F38)))),0)</f>
        <v>0</v>
      </c>
      <c r="I38" s="119">
        <f t="shared" si="8"/>
        <v>0</v>
      </c>
      <c r="J38" s="120">
        <f t="shared" si="1"/>
        <v>0</v>
      </c>
      <c r="K38" s="121">
        <f t="shared" si="2"/>
        <v>0</v>
      </c>
      <c r="M38" s="122"/>
      <c r="N38" s="118"/>
      <c r="O38" s="119" t="str">
        <f>IF(M38="","",'Podpůrná data'!$F$6)</f>
        <v/>
      </c>
      <c r="P38" s="119">
        <f>IFERROR(INT(ROUND(M38,2)*(VLOOKUP(INT(N38),'Podpůrná data'!$L$22:$N$981,2,FALSE))*(N38/(INT(N38)))),0)</f>
        <v>0</v>
      </c>
      <c r="Q38" s="119">
        <f t="shared" si="9"/>
        <v>0</v>
      </c>
      <c r="R38" s="123">
        <f t="shared" si="3"/>
        <v>0</v>
      </c>
      <c r="T38" s="122"/>
      <c r="U38" s="118"/>
      <c r="V38" s="119" t="str">
        <f>IF(T38="","",'Podpůrná data'!$F$7)</f>
        <v/>
      </c>
      <c r="W38" s="119">
        <f>IFERROR(INT(ROUND(T38,2)*(VLOOKUP(INT(U38),'Podpůrná data'!$L$22:$N$981,2,FALSE))*(U38/(INT(U38)))),0)</f>
        <v>0</v>
      </c>
      <c r="X38" s="119">
        <f t="shared" si="10"/>
        <v>0</v>
      </c>
      <c r="Y38" s="124"/>
      <c r="AA38" s="125"/>
      <c r="AB38" s="119" t="str">
        <f>IF(AA38="","",'Podpůrná data'!$H$4)</f>
        <v/>
      </c>
      <c r="AC38" s="126">
        <f t="shared" si="11"/>
        <v>0</v>
      </c>
      <c r="AE38" s="127"/>
      <c r="AF38" s="118"/>
      <c r="AG38" s="119" t="str">
        <f t="shared" si="0"/>
        <v/>
      </c>
      <c r="AH38" s="119" t="str">
        <f>IF(AE38="","",IF(AE38='Podpůrná data'!$P$4,'Podpůrná data'!$R$4,IF(AE38='Podpůrná data'!$P$5,'Podpůrná data'!$R$5,'Podpůrná data'!$R$6)))</f>
        <v/>
      </c>
      <c r="AI38" s="82">
        <f t="shared" si="12"/>
        <v>0</v>
      </c>
      <c r="AJ38" s="121">
        <f t="shared" si="4"/>
        <v>0</v>
      </c>
      <c r="AL38" s="125"/>
      <c r="AM38" s="119" t="str">
        <f>IF(AL38="","",'Podpůrná data'!$I$4)</f>
        <v/>
      </c>
      <c r="AN38" s="126">
        <f t="shared" si="13"/>
        <v>0</v>
      </c>
      <c r="AP38" s="128">
        <f t="shared" si="14"/>
        <v>0</v>
      </c>
      <c r="AQ38" s="120">
        <f t="shared" si="5"/>
        <v>0</v>
      </c>
      <c r="AR38" s="120">
        <f t="shared" si="6"/>
        <v>0</v>
      </c>
      <c r="AS38" s="121">
        <f t="shared" si="7"/>
        <v>0</v>
      </c>
      <c r="AU38" s="130"/>
    </row>
    <row r="39" spans="2:47" x14ac:dyDescent="0.35">
      <c r="B39" s="77">
        <v>28</v>
      </c>
      <c r="C39" s="152"/>
      <c r="D39" s="80"/>
      <c r="E39" s="117"/>
      <c r="F39" s="118"/>
      <c r="G39" s="119" t="str">
        <f>IF(D39="","",IF(D39='Podpůrná data'!$K$4,'Podpůrná data'!$F$4,'Podpůrná data'!$F$5))</f>
        <v/>
      </c>
      <c r="H39" s="119">
        <f>IFERROR(INT(ROUND(E39,2)*(VLOOKUP(INT(F39),'Podpůrná data'!$L$22:$N$981,2,FALSE))*(F39/(INT(F39)))),0)</f>
        <v>0</v>
      </c>
      <c r="I39" s="119">
        <f t="shared" si="8"/>
        <v>0</v>
      </c>
      <c r="J39" s="120">
        <f t="shared" si="1"/>
        <v>0</v>
      </c>
      <c r="K39" s="121">
        <f t="shared" si="2"/>
        <v>0</v>
      </c>
      <c r="M39" s="122"/>
      <c r="N39" s="118"/>
      <c r="O39" s="119" t="str">
        <f>IF(M39="","",'Podpůrná data'!$F$6)</f>
        <v/>
      </c>
      <c r="P39" s="119">
        <f>IFERROR(INT(ROUND(M39,2)*(VLOOKUP(INT(N39),'Podpůrná data'!$L$22:$N$981,2,FALSE))*(N39/(INT(N39)))),0)</f>
        <v>0</v>
      </c>
      <c r="Q39" s="119">
        <f t="shared" si="9"/>
        <v>0</v>
      </c>
      <c r="R39" s="123">
        <f t="shared" si="3"/>
        <v>0</v>
      </c>
      <c r="T39" s="122"/>
      <c r="U39" s="118"/>
      <c r="V39" s="119" t="str">
        <f>IF(T39="","",'Podpůrná data'!$F$7)</f>
        <v/>
      </c>
      <c r="W39" s="119">
        <f>IFERROR(INT(ROUND(T39,2)*(VLOOKUP(INT(U39),'Podpůrná data'!$L$22:$N$981,2,FALSE))*(U39/(INT(U39)))),0)</f>
        <v>0</v>
      </c>
      <c r="X39" s="119">
        <f t="shared" si="10"/>
        <v>0</v>
      </c>
      <c r="Y39" s="124"/>
      <c r="AA39" s="125"/>
      <c r="AB39" s="119" t="str">
        <f>IF(AA39="","",'Podpůrná data'!$H$4)</f>
        <v/>
      </c>
      <c r="AC39" s="126">
        <f t="shared" si="11"/>
        <v>0</v>
      </c>
      <c r="AE39" s="127"/>
      <c r="AF39" s="118"/>
      <c r="AG39" s="119" t="str">
        <f t="shared" si="0"/>
        <v/>
      </c>
      <c r="AH39" s="119" t="str">
        <f>IF(AE39="","",IF(AE39='Podpůrná data'!$P$4,'Podpůrná data'!$R$4,IF(AE39='Podpůrná data'!$P$5,'Podpůrná data'!$R$5,'Podpůrná data'!$R$6)))</f>
        <v/>
      </c>
      <c r="AI39" s="82">
        <f t="shared" si="12"/>
        <v>0</v>
      </c>
      <c r="AJ39" s="121">
        <f t="shared" si="4"/>
        <v>0</v>
      </c>
      <c r="AL39" s="125"/>
      <c r="AM39" s="119" t="str">
        <f>IF(AL39="","",'Podpůrná data'!$I$4)</f>
        <v/>
      </c>
      <c r="AN39" s="126">
        <f t="shared" si="13"/>
        <v>0</v>
      </c>
      <c r="AP39" s="128">
        <f t="shared" si="14"/>
        <v>0</v>
      </c>
      <c r="AQ39" s="120">
        <f t="shared" si="5"/>
        <v>0</v>
      </c>
      <c r="AR39" s="120">
        <f t="shared" si="6"/>
        <v>0</v>
      </c>
      <c r="AS39" s="121">
        <f t="shared" si="7"/>
        <v>0</v>
      </c>
      <c r="AU39" s="130"/>
    </row>
    <row r="40" spans="2:47" x14ac:dyDescent="0.35">
      <c r="B40" s="77">
        <v>29</v>
      </c>
      <c r="C40" s="152"/>
      <c r="D40" s="80"/>
      <c r="E40" s="117"/>
      <c r="F40" s="118"/>
      <c r="G40" s="119" t="str">
        <f>IF(D40="","",IF(D40='Podpůrná data'!$K$4,'Podpůrná data'!$F$4,'Podpůrná data'!$F$5))</f>
        <v/>
      </c>
      <c r="H40" s="119">
        <f>IFERROR(INT(ROUND(E40,2)*(VLOOKUP(INT(F40),'Podpůrná data'!$L$22:$N$981,2,FALSE))*(F40/(INT(F40)))),0)</f>
        <v>0</v>
      </c>
      <c r="I40" s="119">
        <f t="shared" si="8"/>
        <v>0</v>
      </c>
      <c r="J40" s="120">
        <f t="shared" si="1"/>
        <v>0</v>
      </c>
      <c r="K40" s="121">
        <f t="shared" si="2"/>
        <v>0</v>
      </c>
      <c r="M40" s="122"/>
      <c r="N40" s="118"/>
      <c r="O40" s="119" t="str">
        <f>IF(M40="","",'Podpůrná data'!$F$6)</f>
        <v/>
      </c>
      <c r="P40" s="119">
        <f>IFERROR(INT(ROUND(M40,2)*(VLOOKUP(INT(N40),'Podpůrná data'!$L$22:$N$981,2,FALSE))*(N40/(INT(N40)))),0)</f>
        <v>0</v>
      </c>
      <c r="Q40" s="119">
        <f t="shared" si="9"/>
        <v>0</v>
      </c>
      <c r="R40" s="123">
        <f t="shared" si="3"/>
        <v>0</v>
      </c>
      <c r="T40" s="122"/>
      <c r="U40" s="118"/>
      <c r="V40" s="119" t="str">
        <f>IF(T40="","",'Podpůrná data'!$F$7)</f>
        <v/>
      </c>
      <c r="W40" s="119">
        <f>IFERROR(INT(ROUND(T40,2)*(VLOOKUP(INT(U40),'Podpůrná data'!$L$22:$N$981,2,FALSE))*(U40/(INT(U40)))),0)</f>
        <v>0</v>
      </c>
      <c r="X40" s="119">
        <f t="shared" si="10"/>
        <v>0</v>
      </c>
      <c r="Y40" s="124"/>
      <c r="AA40" s="125"/>
      <c r="AB40" s="119" t="str">
        <f>IF(AA40="","",'Podpůrná data'!$H$4)</f>
        <v/>
      </c>
      <c r="AC40" s="126">
        <f t="shared" si="11"/>
        <v>0</v>
      </c>
      <c r="AE40" s="127"/>
      <c r="AF40" s="118"/>
      <c r="AG40" s="119" t="str">
        <f t="shared" si="0"/>
        <v/>
      </c>
      <c r="AH40" s="119" t="str">
        <f>IF(AE40="","",IF(AE40='Podpůrná data'!$P$4,'Podpůrná data'!$R$4,IF(AE40='Podpůrná data'!$P$5,'Podpůrná data'!$R$5,'Podpůrná data'!$R$6)))</f>
        <v/>
      </c>
      <c r="AI40" s="82">
        <f t="shared" si="12"/>
        <v>0</v>
      </c>
      <c r="AJ40" s="121">
        <f t="shared" si="4"/>
        <v>0</v>
      </c>
      <c r="AL40" s="125"/>
      <c r="AM40" s="119" t="str">
        <f>IF(AL40="","",'Podpůrná data'!$I$4)</f>
        <v/>
      </c>
      <c r="AN40" s="126">
        <f t="shared" si="13"/>
        <v>0</v>
      </c>
      <c r="AP40" s="128">
        <f t="shared" si="14"/>
        <v>0</v>
      </c>
      <c r="AQ40" s="120">
        <f t="shared" si="5"/>
        <v>0</v>
      </c>
      <c r="AR40" s="120">
        <f t="shared" si="6"/>
        <v>0</v>
      </c>
      <c r="AS40" s="121">
        <f t="shared" si="7"/>
        <v>0</v>
      </c>
      <c r="AU40" s="130"/>
    </row>
    <row r="41" spans="2:47" x14ac:dyDescent="0.35">
      <c r="B41" s="77">
        <v>30</v>
      </c>
      <c r="C41" s="152"/>
      <c r="D41" s="80"/>
      <c r="E41" s="117"/>
      <c r="F41" s="118"/>
      <c r="G41" s="119" t="str">
        <f>IF(D41="","",IF(D41='Podpůrná data'!$K$4,'Podpůrná data'!$F$4,'Podpůrná data'!$F$5))</f>
        <v/>
      </c>
      <c r="H41" s="119">
        <f>IFERROR(INT(ROUND(E41,2)*(VLOOKUP(INT(F41),'Podpůrná data'!$L$22:$N$981,2,FALSE))*(F41/(INT(F41)))),0)</f>
        <v>0</v>
      </c>
      <c r="I41" s="119">
        <f t="shared" si="8"/>
        <v>0</v>
      </c>
      <c r="J41" s="120">
        <f t="shared" si="1"/>
        <v>0</v>
      </c>
      <c r="K41" s="121">
        <f t="shared" si="2"/>
        <v>0</v>
      </c>
      <c r="M41" s="122"/>
      <c r="N41" s="118"/>
      <c r="O41" s="119" t="str">
        <f>IF(M41="","",'Podpůrná data'!$F$6)</f>
        <v/>
      </c>
      <c r="P41" s="119">
        <f>IFERROR(INT(ROUND(M41,2)*(VLOOKUP(INT(N41),'Podpůrná data'!$L$22:$N$981,2,FALSE))*(N41/(INT(N41)))),0)</f>
        <v>0</v>
      </c>
      <c r="Q41" s="119">
        <f t="shared" si="9"/>
        <v>0</v>
      </c>
      <c r="R41" s="123">
        <f t="shared" si="3"/>
        <v>0</v>
      </c>
      <c r="T41" s="122"/>
      <c r="U41" s="118"/>
      <c r="V41" s="119" t="str">
        <f>IF(T41="","",'Podpůrná data'!$F$7)</f>
        <v/>
      </c>
      <c r="W41" s="119">
        <f>IFERROR(INT(ROUND(T41,2)*(VLOOKUP(INT(U41),'Podpůrná data'!$L$22:$N$981,2,FALSE))*(U41/(INT(U41)))),0)</f>
        <v>0</v>
      </c>
      <c r="X41" s="119">
        <f t="shared" si="10"/>
        <v>0</v>
      </c>
      <c r="Y41" s="124"/>
      <c r="AA41" s="125"/>
      <c r="AB41" s="119" t="str">
        <f>IF(AA41="","",'Podpůrná data'!$H$4)</f>
        <v/>
      </c>
      <c r="AC41" s="126">
        <f t="shared" si="11"/>
        <v>0</v>
      </c>
      <c r="AE41" s="127"/>
      <c r="AF41" s="118"/>
      <c r="AG41" s="119" t="str">
        <f t="shared" si="0"/>
        <v/>
      </c>
      <c r="AH41" s="119" t="str">
        <f>IF(AE41="","",IF(AE41='Podpůrná data'!$P$4,'Podpůrná data'!$R$4,IF(AE41='Podpůrná data'!$P$5,'Podpůrná data'!$R$5,'Podpůrná data'!$R$6)))</f>
        <v/>
      </c>
      <c r="AI41" s="82">
        <f t="shared" si="12"/>
        <v>0</v>
      </c>
      <c r="AJ41" s="121">
        <f t="shared" si="4"/>
        <v>0</v>
      </c>
      <c r="AL41" s="125"/>
      <c r="AM41" s="119" t="str">
        <f>IF(AL41="","",'Podpůrná data'!$I$4)</f>
        <v/>
      </c>
      <c r="AN41" s="126">
        <f t="shared" si="13"/>
        <v>0</v>
      </c>
      <c r="AP41" s="128">
        <f t="shared" si="14"/>
        <v>0</v>
      </c>
      <c r="AQ41" s="120">
        <f t="shared" si="5"/>
        <v>0</v>
      </c>
      <c r="AR41" s="120">
        <f t="shared" si="6"/>
        <v>0</v>
      </c>
      <c r="AS41" s="121">
        <f t="shared" si="7"/>
        <v>0</v>
      </c>
      <c r="AU41" s="130"/>
    </row>
    <row r="42" spans="2:47" x14ac:dyDescent="0.35">
      <c r="B42" s="77">
        <v>31</v>
      </c>
      <c r="C42" s="152"/>
      <c r="D42" s="80"/>
      <c r="E42" s="117"/>
      <c r="F42" s="118"/>
      <c r="G42" s="119" t="str">
        <f>IF(D42="","",IF(D42='Podpůrná data'!$K$4,'Podpůrná data'!$F$4,'Podpůrná data'!$F$5))</f>
        <v/>
      </c>
      <c r="H42" s="119">
        <f>IFERROR(INT(ROUND(E42,2)*(VLOOKUP(INT(F42),'Podpůrná data'!$L$22:$N$981,2,FALSE))*(F42/(INT(F42)))),0)</f>
        <v>0</v>
      </c>
      <c r="I42" s="119">
        <f t="shared" si="8"/>
        <v>0</v>
      </c>
      <c r="J42" s="120">
        <f t="shared" si="1"/>
        <v>0</v>
      </c>
      <c r="K42" s="121">
        <f t="shared" si="2"/>
        <v>0</v>
      </c>
      <c r="M42" s="122"/>
      <c r="N42" s="118"/>
      <c r="O42" s="119" t="str">
        <f>IF(M42="","",'Podpůrná data'!$F$6)</f>
        <v/>
      </c>
      <c r="P42" s="119">
        <f>IFERROR(INT(ROUND(M42,2)*(VLOOKUP(INT(N42),'Podpůrná data'!$L$22:$N$981,2,FALSE))*(N42/(INT(N42)))),0)</f>
        <v>0</v>
      </c>
      <c r="Q42" s="119">
        <f t="shared" si="9"/>
        <v>0</v>
      </c>
      <c r="R42" s="123">
        <f t="shared" si="3"/>
        <v>0</v>
      </c>
      <c r="T42" s="122"/>
      <c r="U42" s="118"/>
      <c r="V42" s="119" t="str">
        <f>IF(T42="","",'Podpůrná data'!$F$7)</f>
        <v/>
      </c>
      <c r="W42" s="119">
        <f>IFERROR(INT(ROUND(T42,2)*(VLOOKUP(INT(U42),'Podpůrná data'!$L$22:$N$981,2,FALSE))*(U42/(INT(U42)))),0)</f>
        <v>0</v>
      </c>
      <c r="X42" s="119">
        <f t="shared" si="10"/>
        <v>0</v>
      </c>
      <c r="Y42" s="124"/>
      <c r="AA42" s="125"/>
      <c r="AB42" s="119" t="str">
        <f>IF(AA42="","",'Podpůrná data'!$H$4)</f>
        <v/>
      </c>
      <c r="AC42" s="126">
        <f t="shared" si="11"/>
        <v>0</v>
      </c>
      <c r="AE42" s="127"/>
      <c r="AF42" s="118"/>
      <c r="AG42" s="119" t="str">
        <f t="shared" si="0"/>
        <v/>
      </c>
      <c r="AH42" s="119" t="str">
        <f>IF(AE42="","",IF(AE42='Podpůrná data'!$P$4,'Podpůrná data'!$R$4,IF(AE42='Podpůrná data'!$P$5,'Podpůrná data'!$R$5,'Podpůrná data'!$R$6)))</f>
        <v/>
      </c>
      <c r="AI42" s="82">
        <f t="shared" si="12"/>
        <v>0</v>
      </c>
      <c r="AJ42" s="121">
        <f t="shared" si="4"/>
        <v>0</v>
      </c>
      <c r="AL42" s="125"/>
      <c r="AM42" s="119" t="str">
        <f>IF(AL42="","",'Podpůrná data'!$I$4)</f>
        <v/>
      </c>
      <c r="AN42" s="126">
        <f t="shared" si="13"/>
        <v>0</v>
      </c>
      <c r="AP42" s="128">
        <f t="shared" si="14"/>
        <v>0</v>
      </c>
      <c r="AQ42" s="120">
        <f t="shared" si="5"/>
        <v>0</v>
      </c>
      <c r="AR42" s="120">
        <f t="shared" si="6"/>
        <v>0</v>
      </c>
      <c r="AS42" s="121">
        <f t="shared" si="7"/>
        <v>0</v>
      </c>
      <c r="AU42" s="130"/>
    </row>
    <row r="43" spans="2:47" x14ac:dyDescent="0.35">
      <c r="B43" s="77">
        <v>32</v>
      </c>
      <c r="C43" s="152"/>
      <c r="D43" s="80"/>
      <c r="E43" s="117"/>
      <c r="F43" s="118"/>
      <c r="G43" s="119" t="str">
        <f>IF(D43="","",IF(D43='Podpůrná data'!$K$4,'Podpůrná data'!$F$4,'Podpůrná data'!$F$5))</f>
        <v/>
      </c>
      <c r="H43" s="119">
        <f>IFERROR(INT(ROUND(E43,2)*(VLOOKUP(INT(F43),'Podpůrná data'!$L$22:$N$981,2,FALSE))*(F43/(INT(F43)))),0)</f>
        <v>0</v>
      </c>
      <c r="I43" s="119">
        <f t="shared" si="8"/>
        <v>0</v>
      </c>
      <c r="J43" s="120">
        <f t="shared" si="1"/>
        <v>0</v>
      </c>
      <c r="K43" s="121">
        <f t="shared" si="2"/>
        <v>0</v>
      </c>
      <c r="M43" s="122"/>
      <c r="N43" s="118"/>
      <c r="O43" s="119" t="str">
        <f>IF(M43="","",'Podpůrná data'!$F$6)</f>
        <v/>
      </c>
      <c r="P43" s="119">
        <f>IFERROR(INT(ROUND(M43,2)*(VLOOKUP(INT(N43),'Podpůrná data'!$L$22:$N$981,2,FALSE))*(N43/(INT(N43)))),0)</f>
        <v>0</v>
      </c>
      <c r="Q43" s="119">
        <f t="shared" si="9"/>
        <v>0</v>
      </c>
      <c r="R43" s="123">
        <f t="shared" si="3"/>
        <v>0</v>
      </c>
      <c r="T43" s="122"/>
      <c r="U43" s="118"/>
      <c r="V43" s="119" t="str">
        <f>IF(T43="","",'Podpůrná data'!$F$7)</f>
        <v/>
      </c>
      <c r="W43" s="119">
        <f>IFERROR(INT(ROUND(T43,2)*(VLOOKUP(INT(U43),'Podpůrná data'!$L$22:$N$981,2,FALSE))*(U43/(INT(U43)))),0)</f>
        <v>0</v>
      </c>
      <c r="X43" s="119">
        <f t="shared" si="10"/>
        <v>0</v>
      </c>
      <c r="Y43" s="124"/>
      <c r="AA43" s="125"/>
      <c r="AB43" s="119" t="str">
        <f>IF(AA43="","",'Podpůrná data'!$H$4)</f>
        <v/>
      </c>
      <c r="AC43" s="126">
        <f t="shared" si="11"/>
        <v>0</v>
      </c>
      <c r="AE43" s="127"/>
      <c r="AF43" s="118"/>
      <c r="AG43" s="119" t="str">
        <f t="shared" si="0"/>
        <v/>
      </c>
      <c r="AH43" s="119" t="str">
        <f>IF(AE43="","",IF(AE43='Podpůrná data'!$P$4,'Podpůrná data'!$R$4,IF(AE43='Podpůrná data'!$P$5,'Podpůrná data'!$R$5,'Podpůrná data'!$R$6)))</f>
        <v/>
      </c>
      <c r="AI43" s="82">
        <f t="shared" si="12"/>
        <v>0</v>
      </c>
      <c r="AJ43" s="121">
        <f t="shared" si="4"/>
        <v>0</v>
      </c>
      <c r="AL43" s="125"/>
      <c r="AM43" s="119" t="str">
        <f>IF(AL43="","",'Podpůrná data'!$I$4)</f>
        <v/>
      </c>
      <c r="AN43" s="126">
        <f t="shared" si="13"/>
        <v>0</v>
      </c>
      <c r="AP43" s="128">
        <f t="shared" si="14"/>
        <v>0</v>
      </c>
      <c r="AQ43" s="120">
        <f t="shared" si="5"/>
        <v>0</v>
      </c>
      <c r="AR43" s="120">
        <f t="shared" si="6"/>
        <v>0</v>
      </c>
      <c r="AS43" s="121">
        <f t="shared" si="7"/>
        <v>0</v>
      </c>
      <c r="AU43" s="130"/>
    </row>
    <row r="44" spans="2:47" x14ac:dyDescent="0.35">
      <c r="B44" s="77">
        <v>33</v>
      </c>
      <c r="C44" s="152"/>
      <c r="D44" s="80"/>
      <c r="E44" s="117"/>
      <c r="F44" s="118"/>
      <c r="G44" s="119" t="str">
        <f>IF(D44="","",IF(D44='Podpůrná data'!$K$4,'Podpůrná data'!$F$4,'Podpůrná data'!$F$5))</f>
        <v/>
      </c>
      <c r="H44" s="119">
        <f>IFERROR(INT(ROUND(E44,2)*(VLOOKUP(INT(F44),'Podpůrná data'!$L$22:$N$981,2,FALSE))*(F44/(INT(F44)))),0)</f>
        <v>0</v>
      </c>
      <c r="I44" s="119">
        <f t="shared" si="8"/>
        <v>0</v>
      </c>
      <c r="J44" s="120">
        <f t="shared" si="1"/>
        <v>0</v>
      </c>
      <c r="K44" s="121">
        <f t="shared" si="2"/>
        <v>0</v>
      </c>
      <c r="M44" s="122"/>
      <c r="N44" s="118"/>
      <c r="O44" s="119" t="str">
        <f>IF(M44="","",'Podpůrná data'!$F$6)</f>
        <v/>
      </c>
      <c r="P44" s="119">
        <f>IFERROR(INT(ROUND(M44,2)*(VLOOKUP(INT(N44),'Podpůrná data'!$L$22:$N$981,2,FALSE))*(N44/(INT(N44)))),0)</f>
        <v>0</v>
      </c>
      <c r="Q44" s="119">
        <f t="shared" si="9"/>
        <v>0</v>
      </c>
      <c r="R44" s="123">
        <f t="shared" si="3"/>
        <v>0</v>
      </c>
      <c r="T44" s="122"/>
      <c r="U44" s="118"/>
      <c r="V44" s="119" t="str">
        <f>IF(T44="","",'Podpůrná data'!$F$7)</f>
        <v/>
      </c>
      <c r="W44" s="119">
        <f>IFERROR(INT(ROUND(T44,2)*(VLOOKUP(INT(U44),'Podpůrná data'!$L$22:$N$981,2,FALSE))*(U44/(INT(U44)))),0)</f>
        <v>0</v>
      </c>
      <c r="X44" s="119">
        <f t="shared" si="10"/>
        <v>0</v>
      </c>
      <c r="Y44" s="124"/>
      <c r="AA44" s="125"/>
      <c r="AB44" s="119" t="str">
        <f>IF(AA44="","",'Podpůrná data'!$H$4)</f>
        <v/>
      </c>
      <c r="AC44" s="126">
        <f t="shared" si="11"/>
        <v>0</v>
      </c>
      <c r="AE44" s="127"/>
      <c r="AF44" s="118"/>
      <c r="AG44" s="119" t="str">
        <f t="shared" si="0"/>
        <v/>
      </c>
      <c r="AH44" s="119" t="str">
        <f>IF(AE44="","",IF(AE44='Podpůrná data'!$P$4,'Podpůrná data'!$R$4,IF(AE44='Podpůrná data'!$P$5,'Podpůrná data'!$R$5,'Podpůrná data'!$R$6)))</f>
        <v/>
      </c>
      <c r="AI44" s="82">
        <f t="shared" si="12"/>
        <v>0</v>
      </c>
      <c r="AJ44" s="121">
        <f t="shared" si="4"/>
        <v>0</v>
      </c>
      <c r="AL44" s="125"/>
      <c r="AM44" s="119" t="str">
        <f>IF(AL44="","",'Podpůrná data'!$I$4)</f>
        <v/>
      </c>
      <c r="AN44" s="126">
        <f t="shared" si="13"/>
        <v>0</v>
      </c>
      <c r="AP44" s="128">
        <f t="shared" si="14"/>
        <v>0</v>
      </c>
      <c r="AQ44" s="120">
        <f t="shared" si="5"/>
        <v>0</v>
      </c>
      <c r="AR44" s="120">
        <f t="shared" si="6"/>
        <v>0</v>
      </c>
      <c r="AS44" s="121">
        <f t="shared" si="7"/>
        <v>0</v>
      </c>
      <c r="AU44" s="130"/>
    </row>
    <row r="45" spans="2:47" x14ac:dyDescent="0.35">
      <c r="B45" s="77">
        <v>34</v>
      </c>
      <c r="C45" s="152"/>
      <c r="D45" s="80"/>
      <c r="E45" s="117"/>
      <c r="F45" s="118"/>
      <c r="G45" s="119" t="str">
        <f>IF(D45="","",IF(D45='Podpůrná data'!$K$4,'Podpůrná data'!$F$4,'Podpůrná data'!$F$5))</f>
        <v/>
      </c>
      <c r="H45" s="119">
        <f>IFERROR(INT(ROUND(E45,2)*(VLOOKUP(INT(F45),'Podpůrná data'!$L$22:$N$981,2,FALSE))*(F45/(INT(F45)))),0)</f>
        <v>0</v>
      </c>
      <c r="I45" s="119">
        <f t="shared" si="8"/>
        <v>0</v>
      </c>
      <c r="J45" s="120">
        <f t="shared" si="1"/>
        <v>0</v>
      </c>
      <c r="K45" s="121">
        <f t="shared" si="2"/>
        <v>0</v>
      </c>
      <c r="M45" s="122"/>
      <c r="N45" s="118"/>
      <c r="O45" s="119" t="str">
        <f>IF(M45="","",'Podpůrná data'!$F$6)</f>
        <v/>
      </c>
      <c r="P45" s="119">
        <f>IFERROR(INT(ROUND(M45,2)*(VLOOKUP(INT(N45),'Podpůrná data'!$L$22:$N$981,2,FALSE))*(N45/(INT(N45)))),0)</f>
        <v>0</v>
      </c>
      <c r="Q45" s="119">
        <f t="shared" si="9"/>
        <v>0</v>
      </c>
      <c r="R45" s="123">
        <f t="shared" si="3"/>
        <v>0</v>
      </c>
      <c r="T45" s="122"/>
      <c r="U45" s="118"/>
      <c r="V45" s="119" t="str">
        <f>IF(T45="","",'Podpůrná data'!$F$7)</f>
        <v/>
      </c>
      <c r="W45" s="119">
        <f>IFERROR(INT(ROUND(T45,2)*(VLOOKUP(INT(U45),'Podpůrná data'!$L$22:$N$981,2,FALSE))*(U45/(INT(U45)))),0)</f>
        <v>0</v>
      </c>
      <c r="X45" s="119">
        <f t="shared" si="10"/>
        <v>0</v>
      </c>
      <c r="Y45" s="124"/>
      <c r="AA45" s="125"/>
      <c r="AB45" s="119" t="str">
        <f>IF(AA45="","",'Podpůrná data'!$H$4)</f>
        <v/>
      </c>
      <c r="AC45" s="126">
        <f t="shared" si="11"/>
        <v>0</v>
      </c>
      <c r="AE45" s="127"/>
      <c r="AF45" s="118"/>
      <c r="AG45" s="119" t="str">
        <f t="shared" si="0"/>
        <v/>
      </c>
      <c r="AH45" s="119" t="str">
        <f>IF(AE45="","",IF(AE45='Podpůrná data'!$P$4,'Podpůrná data'!$R$4,IF(AE45='Podpůrná data'!$P$5,'Podpůrná data'!$R$5,'Podpůrná data'!$R$6)))</f>
        <v/>
      </c>
      <c r="AI45" s="82">
        <f t="shared" si="12"/>
        <v>0</v>
      </c>
      <c r="AJ45" s="121">
        <f t="shared" si="4"/>
        <v>0</v>
      </c>
      <c r="AL45" s="125"/>
      <c r="AM45" s="119" t="str">
        <f>IF(AL45="","",'Podpůrná data'!$I$4)</f>
        <v/>
      </c>
      <c r="AN45" s="126">
        <f t="shared" si="13"/>
        <v>0</v>
      </c>
      <c r="AP45" s="128">
        <f t="shared" si="14"/>
        <v>0</v>
      </c>
      <c r="AQ45" s="120">
        <f t="shared" si="5"/>
        <v>0</v>
      </c>
      <c r="AR45" s="120">
        <f t="shared" si="6"/>
        <v>0</v>
      </c>
      <c r="AS45" s="121">
        <f t="shared" si="7"/>
        <v>0</v>
      </c>
      <c r="AU45" s="130"/>
    </row>
    <row r="46" spans="2:47" x14ac:dyDescent="0.35">
      <c r="B46" s="77">
        <v>35</v>
      </c>
      <c r="C46" s="152"/>
      <c r="D46" s="80"/>
      <c r="E46" s="117"/>
      <c r="F46" s="118"/>
      <c r="G46" s="119" t="str">
        <f>IF(D46="","",IF(D46='Podpůrná data'!$K$4,'Podpůrná data'!$F$4,'Podpůrná data'!$F$5))</f>
        <v/>
      </c>
      <c r="H46" s="119">
        <f>IFERROR(INT(ROUND(E46,2)*(VLOOKUP(INT(F46),'Podpůrná data'!$L$22:$N$981,2,FALSE))*(F46/(INT(F46)))),0)</f>
        <v>0</v>
      </c>
      <c r="I46" s="119">
        <f t="shared" si="8"/>
        <v>0</v>
      </c>
      <c r="J46" s="120">
        <f t="shared" si="1"/>
        <v>0</v>
      </c>
      <c r="K46" s="121">
        <f t="shared" si="2"/>
        <v>0</v>
      </c>
      <c r="M46" s="122"/>
      <c r="N46" s="118"/>
      <c r="O46" s="119" t="str">
        <f>IF(M46="","",'Podpůrná data'!$F$6)</f>
        <v/>
      </c>
      <c r="P46" s="119">
        <f>IFERROR(INT(ROUND(M46,2)*(VLOOKUP(INT(N46),'Podpůrná data'!$L$22:$N$981,2,FALSE))*(N46/(INT(N46)))),0)</f>
        <v>0</v>
      </c>
      <c r="Q46" s="119">
        <f t="shared" si="9"/>
        <v>0</v>
      </c>
      <c r="R46" s="123">
        <f t="shared" si="3"/>
        <v>0</v>
      </c>
      <c r="T46" s="122"/>
      <c r="U46" s="118"/>
      <c r="V46" s="119" t="str">
        <f>IF(T46="","",'Podpůrná data'!$F$7)</f>
        <v/>
      </c>
      <c r="W46" s="119">
        <f>IFERROR(INT(ROUND(T46,2)*(VLOOKUP(INT(U46),'Podpůrná data'!$L$22:$N$981,2,FALSE))*(U46/(INT(U46)))),0)</f>
        <v>0</v>
      </c>
      <c r="X46" s="119">
        <f t="shared" si="10"/>
        <v>0</v>
      </c>
      <c r="Y46" s="124"/>
      <c r="AA46" s="125"/>
      <c r="AB46" s="119" t="str">
        <f>IF(AA46="","",'Podpůrná data'!$H$4)</f>
        <v/>
      </c>
      <c r="AC46" s="126">
        <f t="shared" si="11"/>
        <v>0</v>
      </c>
      <c r="AE46" s="127"/>
      <c r="AF46" s="118"/>
      <c r="AG46" s="119" t="str">
        <f t="shared" si="0"/>
        <v/>
      </c>
      <c r="AH46" s="119" t="str">
        <f>IF(AE46="","",IF(AE46='Podpůrná data'!$P$4,'Podpůrná data'!$R$4,IF(AE46='Podpůrná data'!$P$5,'Podpůrná data'!$R$5,'Podpůrná data'!$R$6)))</f>
        <v/>
      </c>
      <c r="AI46" s="82">
        <f t="shared" si="12"/>
        <v>0</v>
      </c>
      <c r="AJ46" s="121">
        <f t="shared" si="4"/>
        <v>0</v>
      </c>
      <c r="AL46" s="125"/>
      <c r="AM46" s="119" t="str">
        <f>IF(AL46="","",'Podpůrná data'!$I$4)</f>
        <v/>
      </c>
      <c r="AN46" s="126">
        <f t="shared" si="13"/>
        <v>0</v>
      </c>
      <c r="AP46" s="128">
        <f t="shared" si="14"/>
        <v>0</v>
      </c>
      <c r="AQ46" s="120">
        <f t="shared" si="5"/>
        <v>0</v>
      </c>
      <c r="AR46" s="120">
        <f t="shared" si="6"/>
        <v>0</v>
      </c>
      <c r="AS46" s="121">
        <f t="shared" si="7"/>
        <v>0</v>
      </c>
      <c r="AU46" s="130"/>
    </row>
    <row r="47" spans="2:47" x14ac:dyDescent="0.35">
      <c r="B47" s="77">
        <v>36</v>
      </c>
      <c r="C47" s="152"/>
      <c r="D47" s="80"/>
      <c r="E47" s="117"/>
      <c r="F47" s="118"/>
      <c r="G47" s="119" t="str">
        <f>IF(D47="","",IF(D47='Podpůrná data'!$K$4,'Podpůrná data'!$F$4,'Podpůrná data'!$F$5))</f>
        <v/>
      </c>
      <c r="H47" s="119">
        <f>IFERROR(INT(ROUND(E47,2)*(VLOOKUP(INT(F47),'Podpůrná data'!$L$22:$N$981,2,FALSE))*(F47/(INT(F47)))),0)</f>
        <v>0</v>
      </c>
      <c r="I47" s="119">
        <f t="shared" si="8"/>
        <v>0</v>
      </c>
      <c r="J47" s="120">
        <f t="shared" si="1"/>
        <v>0</v>
      </c>
      <c r="K47" s="121">
        <f t="shared" si="2"/>
        <v>0</v>
      </c>
      <c r="M47" s="122"/>
      <c r="N47" s="118"/>
      <c r="O47" s="119" t="str">
        <f>IF(M47="","",'Podpůrná data'!$F$6)</f>
        <v/>
      </c>
      <c r="P47" s="119">
        <f>IFERROR(INT(ROUND(M47,2)*(VLOOKUP(INT(N47),'Podpůrná data'!$L$22:$N$981,2,FALSE))*(N47/(INT(N47)))),0)</f>
        <v>0</v>
      </c>
      <c r="Q47" s="119">
        <f t="shared" si="9"/>
        <v>0</v>
      </c>
      <c r="R47" s="123">
        <f t="shared" si="3"/>
        <v>0</v>
      </c>
      <c r="T47" s="122"/>
      <c r="U47" s="118"/>
      <c r="V47" s="119" t="str">
        <f>IF(T47="","",'Podpůrná data'!$F$7)</f>
        <v/>
      </c>
      <c r="W47" s="119">
        <f>IFERROR(INT(ROUND(T47,2)*(VLOOKUP(INT(U47),'Podpůrná data'!$L$22:$N$981,2,FALSE))*(U47/(INT(U47)))),0)</f>
        <v>0</v>
      </c>
      <c r="X47" s="119">
        <f t="shared" si="10"/>
        <v>0</v>
      </c>
      <c r="Y47" s="124"/>
      <c r="AA47" s="125"/>
      <c r="AB47" s="119" t="str">
        <f>IF(AA47="","",'Podpůrná data'!$H$4)</f>
        <v/>
      </c>
      <c r="AC47" s="126">
        <f t="shared" si="11"/>
        <v>0</v>
      </c>
      <c r="AE47" s="127"/>
      <c r="AF47" s="118"/>
      <c r="AG47" s="119" t="str">
        <f t="shared" si="0"/>
        <v/>
      </c>
      <c r="AH47" s="119" t="str">
        <f>IF(AE47="","",IF(AE47='Podpůrná data'!$P$4,'Podpůrná data'!$R$4,IF(AE47='Podpůrná data'!$P$5,'Podpůrná data'!$R$5,'Podpůrná data'!$R$6)))</f>
        <v/>
      </c>
      <c r="AI47" s="82">
        <f t="shared" si="12"/>
        <v>0</v>
      </c>
      <c r="AJ47" s="121">
        <f t="shared" si="4"/>
        <v>0</v>
      </c>
      <c r="AL47" s="125"/>
      <c r="AM47" s="119" t="str">
        <f>IF(AL47="","",'Podpůrná data'!$I$4)</f>
        <v/>
      </c>
      <c r="AN47" s="126">
        <f t="shared" si="13"/>
        <v>0</v>
      </c>
      <c r="AP47" s="128">
        <f t="shared" si="14"/>
        <v>0</v>
      </c>
      <c r="AQ47" s="120">
        <f t="shared" si="5"/>
        <v>0</v>
      </c>
      <c r="AR47" s="120">
        <f t="shared" si="6"/>
        <v>0</v>
      </c>
      <c r="AS47" s="121">
        <f t="shared" si="7"/>
        <v>0</v>
      </c>
      <c r="AU47" s="130"/>
    </row>
    <row r="48" spans="2:47" x14ac:dyDescent="0.35">
      <c r="B48" s="77">
        <v>37</v>
      </c>
      <c r="C48" s="152"/>
      <c r="D48" s="80"/>
      <c r="E48" s="117"/>
      <c r="F48" s="118"/>
      <c r="G48" s="119" t="str">
        <f>IF(D48="","",IF(D48='Podpůrná data'!$K$4,'Podpůrná data'!$F$4,'Podpůrná data'!$F$5))</f>
        <v/>
      </c>
      <c r="H48" s="119">
        <f>IFERROR(INT(ROUND(E48,2)*(VLOOKUP(INT(F48),'Podpůrná data'!$L$22:$N$981,2,FALSE))*(F48/(INT(F48)))),0)</f>
        <v>0</v>
      </c>
      <c r="I48" s="119">
        <f t="shared" si="8"/>
        <v>0</v>
      </c>
      <c r="J48" s="120">
        <f t="shared" si="1"/>
        <v>0</v>
      </c>
      <c r="K48" s="121">
        <f t="shared" si="2"/>
        <v>0</v>
      </c>
      <c r="M48" s="122"/>
      <c r="N48" s="118"/>
      <c r="O48" s="119" t="str">
        <f>IF(M48="","",'Podpůrná data'!$F$6)</f>
        <v/>
      </c>
      <c r="P48" s="119">
        <f>IFERROR(INT(ROUND(M48,2)*(VLOOKUP(INT(N48),'Podpůrná data'!$L$22:$N$981,2,FALSE))*(N48/(INT(N48)))),0)</f>
        <v>0</v>
      </c>
      <c r="Q48" s="119">
        <f t="shared" si="9"/>
        <v>0</v>
      </c>
      <c r="R48" s="123">
        <f t="shared" si="3"/>
        <v>0</v>
      </c>
      <c r="T48" s="122"/>
      <c r="U48" s="118"/>
      <c r="V48" s="119" t="str">
        <f>IF(T48="","",'Podpůrná data'!$F$7)</f>
        <v/>
      </c>
      <c r="W48" s="119">
        <f>IFERROR(INT(ROUND(T48,2)*(VLOOKUP(INT(U48),'Podpůrná data'!$L$22:$N$981,2,FALSE))*(U48/(INT(U48)))),0)</f>
        <v>0</v>
      </c>
      <c r="X48" s="119">
        <f t="shared" si="10"/>
        <v>0</v>
      </c>
      <c r="Y48" s="124"/>
      <c r="AA48" s="125"/>
      <c r="AB48" s="119" t="str">
        <f>IF(AA48="","",'Podpůrná data'!$H$4)</f>
        <v/>
      </c>
      <c r="AC48" s="126">
        <f t="shared" si="11"/>
        <v>0</v>
      </c>
      <c r="AE48" s="127"/>
      <c r="AF48" s="118"/>
      <c r="AG48" s="119" t="str">
        <f t="shared" si="0"/>
        <v/>
      </c>
      <c r="AH48" s="119" t="str">
        <f>IF(AE48="","",IF(AE48='Podpůrná data'!$P$4,'Podpůrná data'!$R$4,IF(AE48='Podpůrná data'!$P$5,'Podpůrná data'!$R$5,'Podpůrná data'!$R$6)))</f>
        <v/>
      </c>
      <c r="AI48" s="82">
        <f t="shared" si="12"/>
        <v>0</v>
      </c>
      <c r="AJ48" s="121">
        <f t="shared" si="4"/>
        <v>0</v>
      </c>
      <c r="AL48" s="125"/>
      <c r="AM48" s="119" t="str">
        <f>IF(AL48="","",'Podpůrná data'!$I$4)</f>
        <v/>
      </c>
      <c r="AN48" s="126">
        <f t="shared" si="13"/>
        <v>0</v>
      </c>
      <c r="AP48" s="128">
        <f t="shared" si="14"/>
        <v>0</v>
      </c>
      <c r="AQ48" s="120">
        <f t="shared" si="5"/>
        <v>0</v>
      </c>
      <c r="AR48" s="120">
        <f t="shared" si="6"/>
        <v>0</v>
      </c>
      <c r="AS48" s="121">
        <f t="shared" si="7"/>
        <v>0</v>
      </c>
      <c r="AU48" s="130"/>
    </row>
    <row r="49" spans="2:47" x14ac:dyDescent="0.35">
      <c r="B49" s="77">
        <v>38</v>
      </c>
      <c r="C49" s="152"/>
      <c r="D49" s="80"/>
      <c r="E49" s="117"/>
      <c r="F49" s="118"/>
      <c r="G49" s="119" t="str">
        <f>IF(D49="","",IF(D49='Podpůrná data'!$K$4,'Podpůrná data'!$F$4,'Podpůrná data'!$F$5))</f>
        <v/>
      </c>
      <c r="H49" s="119">
        <f>IFERROR(INT(ROUND(E49,2)*(VLOOKUP(INT(F49),'Podpůrná data'!$L$22:$N$981,2,FALSE))*(F49/(INT(F49)))),0)</f>
        <v>0</v>
      </c>
      <c r="I49" s="119">
        <f t="shared" si="8"/>
        <v>0</v>
      </c>
      <c r="J49" s="120">
        <f t="shared" si="1"/>
        <v>0</v>
      </c>
      <c r="K49" s="121">
        <f t="shared" si="2"/>
        <v>0</v>
      </c>
      <c r="M49" s="122"/>
      <c r="N49" s="118"/>
      <c r="O49" s="119" t="str">
        <f>IF(M49="","",'Podpůrná data'!$F$6)</f>
        <v/>
      </c>
      <c r="P49" s="119">
        <f>IFERROR(INT(ROUND(M49,2)*(VLOOKUP(INT(N49),'Podpůrná data'!$L$22:$N$981,2,FALSE))*(N49/(INT(N49)))),0)</f>
        <v>0</v>
      </c>
      <c r="Q49" s="119">
        <f t="shared" si="9"/>
        <v>0</v>
      </c>
      <c r="R49" s="123">
        <f t="shared" si="3"/>
        <v>0</v>
      </c>
      <c r="T49" s="122"/>
      <c r="U49" s="118"/>
      <c r="V49" s="119" t="str">
        <f>IF(T49="","",'Podpůrná data'!$F$7)</f>
        <v/>
      </c>
      <c r="W49" s="119">
        <f>IFERROR(INT(ROUND(T49,2)*(VLOOKUP(INT(U49),'Podpůrná data'!$L$22:$N$981,2,FALSE))*(U49/(INT(U49)))),0)</f>
        <v>0</v>
      </c>
      <c r="X49" s="119">
        <f t="shared" si="10"/>
        <v>0</v>
      </c>
      <c r="Y49" s="124"/>
      <c r="AA49" s="125"/>
      <c r="AB49" s="119" t="str">
        <f>IF(AA49="","",'Podpůrná data'!$H$4)</f>
        <v/>
      </c>
      <c r="AC49" s="126">
        <f t="shared" si="11"/>
        <v>0</v>
      </c>
      <c r="AE49" s="127"/>
      <c r="AF49" s="118"/>
      <c r="AG49" s="119" t="str">
        <f t="shared" si="0"/>
        <v/>
      </c>
      <c r="AH49" s="119" t="str">
        <f>IF(AE49="","",IF(AE49='Podpůrná data'!$P$4,'Podpůrná data'!$R$4,IF(AE49='Podpůrná data'!$P$5,'Podpůrná data'!$R$5,'Podpůrná data'!$R$6)))</f>
        <v/>
      </c>
      <c r="AI49" s="82">
        <f t="shared" si="12"/>
        <v>0</v>
      </c>
      <c r="AJ49" s="121">
        <f t="shared" si="4"/>
        <v>0</v>
      </c>
      <c r="AL49" s="125"/>
      <c r="AM49" s="119" t="str">
        <f>IF(AL49="","",'Podpůrná data'!$I$4)</f>
        <v/>
      </c>
      <c r="AN49" s="126">
        <f t="shared" si="13"/>
        <v>0</v>
      </c>
      <c r="AP49" s="128">
        <f t="shared" si="14"/>
        <v>0</v>
      </c>
      <c r="AQ49" s="120">
        <f t="shared" si="5"/>
        <v>0</v>
      </c>
      <c r="AR49" s="120">
        <f t="shared" si="6"/>
        <v>0</v>
      </c>
      <c r="AS49" s="121">
        <f t="shared" si="7"/>
        <v>0</v>
      </c>
      <c r="AU49" s="130"/>
    </row>
    <row r="50" spans="2:47" x14ac:dyDescent="0.35">
      <c r="B50" s="77">
        <v>39</v>
      </c>
      <c r="C50" s="152"/>
      <c r="D50" s="80"/>
      <c r="E50" s="117"/>
      <c r="F50" s="118"/>
      <c r="G50" s="119" t="str">
        <f>IF(D50="","",IF(D50='Podpůrná data'!$K$4,'Podpůrná data'!$F$4,'Podpůrná data'!$F$5))</f>
        <v/>
      </c>
      <c r="H50" s="119">
        <f>IFERROR(INT(ROUND(E50,2)*(VLOOKUP(INT(F50),'Podpůrná data'!$L$22:$N$981,2,FALSE))*(F50/(INT(F50)))),0)</f>
        <v>0</v>
      </c>
      <c r="I50" s="119">
        <f t="shared" si="8"/>
        <v>0</v>
      </c>
      <c r="J50" s="120">
        <f t="shared" si="1"/>
        <v>0</v>
      </c>
      <c r="K50" s="121">
        <f t="shared" si="2"/>
        <v>0</v>
      </c>
      <c r="M50" s="122"/>
      <c r="N50" s="118"/>
      <c r="O50" s="119" t="str">
        <f>IF(M50="","",'Podpůrná data'!$F$6)</f>
        <v/>
      </c>
      <c r="P50" s="119">
        <f>IFERROR(INT(ROUND(M50,2)*(VLOOKUP(INT(N50),'Podpůrná data'!$L$22:$N$981,2,FALSE))*(N50/(INT(N50)))),0)</f>
        <v>0</v>
      </c>
      <c r="Q50" s="119">
        <f t="shared" si="9"/>
        <v>0</v>
      </c>
      <c r="R50" s="123">
        <f t="shared" si="3"/>
        <v>0</v>
      </c>
      <c r="T50" s="122"/>
      <c r="U50" s="118"/>
      <c r="V50" s="119" t="str">
        <f>IF(T50="","",'Podpůrná data'!$F$7)</f>
        <v/>
      </c>
      <c r="W50" s="119">
        <f>IFERROR(INT(ROUND(T50,2)*(VLOOKUP(INT(U50),'Podpůrná data'!$L$22:$N$981,2,FALSE))*(U50/(INT(U50)))),0)</f>
        <v>0</v>
      </c>
      <c r="X50" s="119">
        <f t="shared" si="10"/>
        <v>0</v>
      </c>
      <c r="Y50" s="124"/>
      <c r="AA50" s="125"/>
      <c r="AB50" s="119" t="str">
        <f>IF(AA50="","",'Podpůrná data'!$H$4)</f>
        <v/>
      </c>
      <c r="AC50" s="126">
        <f t="shared" si="11"/>
        <v>0</v>
      </c>
      <c r="AE50" s="127"/>
      <c r="AF50" s="118"/>
      <c r="AG50" s="119" t="str">
        <f t="shared" si="0"/>
        <v/>
      </c>
      <c r="AH50" s="119" t="str">
        <f>IF(AE50="","",IF(AE50='Podpůrná data'!$P$4,'Podpůrná data'!$R$4,IF(AE50='Podpůrná data'!$P$5,'Podpůrná data'!$R$5,'Podpůrná data'!$R$6)))</f>
        <v/>
      </c>
      <c r="AI50" s="82">
        <f t="shared" si="12"/>
        <v>0</v>
      </c>
      <c r="AJ50" s="121">
        <f t="shared" si="4"/>
        <v>0</v>
      </c>
      <c r="AL50" s="125"/>
      <c r="AM50" s="119" t="str">
        <f>IF(AL50="","",'Podpůrná data'!$I$4)</f>
        <v/>
      </c>
      <c r="AN50" s="126">
        <f t="shared" si="13"/>
        <v>0</v>
      </c>
      <c r="AP50" s="128">
        <f t="shared" si="14"/>
        <v>0</v>
      </c>
      <c r="AQ50" s="120">
        <f t="shared" si="5"/>
        <v>0</v>
      </c>
      <c r="AR50" s="120">
        <f t="shared" si="6"/>
        <v>0</v>
      </c>
      <c r="AS50" s="121">
        <f t="shared" si="7"/>
        <v>0</v>
      </c>
      <c r="AU50" s="130"/>
    </row>
    <row r="51" spans="2:47" x14ac:dyDescent="0.35">
      <c r="B51" s="77">
        <v>40</v>
      </c>
      <c r="C51" s="152"/>
      <c r="D51" s="80"/>
      <c r="E51" s="117"/>
      <c r="F51" s="118"/>
      <c r="G51" s="119" t="str">
        <f>IF(D51="","",IF(D51='Podpůrná data'!$K$4,'Podpůrná data'!$F$4,'Podpůrná data'!$F$5))</f>
        <v/>
      </c>
      <c r="H51" s="119">
        <f>IFERROR(INT(ROUND(E51,2)*(VLOOKUP(INT(F51),'Podpůrná data'!$L$22:$N$981,2,FALSE))*(F51/(INT(F51)))),0)</f>
        <v>0</v>
      </c>
      <c r="I51" s="119">
        <f t="shared" si="8"/>
        <v>0</v>
      </c>
      <c r="J51" s="120">
        <f t="shared" si="1"/>
        <v>0</v>
      </c>
      <c r="K51" s="121">
        <f t="shared" si="2"/>
        <v>0</v>
      </c>
      <c r="M51" s="122"/>
      <c r="N51" s="118"/>
      <c r="O51" s="119" t="str">
        <f>IF(M51="","",'Podpůrná data'!$F$6)</f>
        <v/>
      </c>
      <c r="P51" s="119">
        <f>IFERROR(INT(ROUND(M51,2)*(VLOOKUP(INT(N51),'Podpůrná data'!$L$22:$N$981,2,FALSE))*(N51/(INT(N51)))),0)</f>
        <v>0</v>
      </c>
      <c r="Q51" s="119">
        <f t="shared" si="9"/>
        <v>0</v>
      </c>
      <c r="R51" s="123">
        <f t="shared" si="3"/>
        <v>0</v>
      </c>
      <c r="T51" s="122"/>
      <c r="U51" s="118"/>
      <c r="V51" s="119" t="str">
        <f>IF(T51="","",'Podpůrná data'!$F$7)</f>
        <v/>
      </c>
      <c r="W51" s="119">
        <f>IFERROR(INT(ROUND(T51,2)*(VLOOKUP(INT(U51),'Podpůrná data'!$L$22:$N$981,2,FALSE))*(U51/(INT(U51)))),0)</f>
        <v>0</v>
      </c>
      <c r="X51" s="119">
        <f t="shared" si="10"/>
        <v>0</v>
      </c>
      <c r="Y51" s="124"/>
      <c r="AA51" s="125"/>
      <c r="AB51" s="119" t="str">
        <f>IF(AA51="","",'Podpůrná data'!$H$4)</f>
        <v/>
      </c>
      <c r="AC51" s="126">
        <f t="shared" si="11"/>
        <v>0</v>
      </c>
      <c r="AE51" s="127"/>
      <c r="AF51" s="118"/>
      <c r="AG51" s="119" t="str">
        <f t="shared" si="0"/>
        <v/>
      </c>
      <c r="AH51" s="119" t="str">
        <f>IF(AE51="","",IF(AE51='Podpůrná data'!$P$4,'Podpůrná data'!$R$4,IF(AE51='Podpůrná data'!$P$5,'Podpůrná data'!$R$5,'Podpůrná data'!$R$6)))</f>
        <v/>
      </c>
      <c r="AI51" s="82">
        <f t="shared" si="12"/>
        <v>0</v>
      </c>
      <c r="AJ51" s="121">
        <f t="shared" si="4"/>
        <v>0</v>
      </c>
      <c r="AL51" s="125"/>
      <c r="AM51" s="119" t="str">
        <f>IF(AL51="","",'Podpůrná data'!$I$4)</f>
        <v/>
      </c>
      <c r="AN51" s="126">
        <f t="shared" si="13"/>
        <v>0</v>
      </c>
      <c r="AP51" s="128">
        <f t="shared" si="14"/>
        <v>0</v>
      </c>
      <c r="AQ51" s="120">
        <f t="shared" si="5"/>
        <v>0</v>
      </c>
      <c r="AR51" s="120">
        <f t="shared" si="6"/>
        <v>0</v>
      </c>
      <c r="AS51" s="121">
        <f t="shared" si="7"/>
        <v>0</v>
      </c>
      <c r="AU51" s="130"/>
    </row>
    <row r="52" spans="2:47" x14ac:dyDescent="0.35">
      <c r="B52" s="77">
        <v>41</v>
      </c>
      <c r="C52" s="152"/>
      <c r="D52" s="80"/>
      <c r="E52" s="117"/>
      <c r="F52" s="118"/>
      <c r="G52" s="119" t="str">
        <f>IF(D52="","",IF(D52='Podpůrná data'!$K$4,'Podpůrná data'!$F$4,'Podpůrná data'!$F$5))</f>
        <v/>
      </c>
      <c r="H52" s="119">
        <f>IFERROR(INT(ROUND(E52,2)*(VLOOKUP(INT(F52),'Podpůrná data'!$L$22:$N$981,2,FALSE))*(F52/(INT(F52)))),0)</f>
        <v>0</v>
      </c>
      <c r="I52" s="119">
        <f t="shared" si="8"/>
        <v>0</v>
      </c>
      <c r="J52" s="120">
        <f t="shared" si="1"/>
        <v>0</v>
      </c>
      <c r="K52" s="121">
        <f t="shared" si="2"/>
        <v>0</v>
      </c>
      <c r="M52" s="122"/>
      <c r="N52" s="118"/>
      <c r="O52" s="119" t="str">
        <f>IF(M52="","",'Podpůrná data'!$F$6)</f>
        <v/>
      </c>
      <c r="P52" s="119">
        <f>IFERROR(INT(ROUND(M52,2)*(VLOOKUP(INT(N52),'Podpůrná data'!$L$22:$N$981,2,FALSE))*(N52/(INT(N52)))),0)</f>
        <v>0</v>
      </c>
      <c r="Q52" s="119">
        <f t="shared" si="9"/>
        <v>0</v>
      </c>
      <c r="R52" s="123">
        <f t="shared" si="3"/>
        <v>0</v>
      </c>
      <c r="T52" s="122"/>
      <c r="U52" s="118"/>
      <c r="V52" s="119" t="str">
        <f>IF(T52="","",'Podpůrná data'!$F$7)</f>
        <v/>
      </c>
      <c r="W52" s="119">
        <f>IFERROR(INT(ROUND(T52,2)*(VLOOKUP(INT(U52),'Podpůrná data'!$L$22:$N$981,2,FALSE))*(U52/(INT(U52)))),0)</f>
        <v>0</v>
      </c>
      <c r="X52" s="119">
        <f t="shared" si="10"/>
        <v>0</v>
      </c>
      <c r="Y52" s="124"/>
      <c r="AA52" s="125"/>
      <c r="AB52" s="119" t="str">
        <f>IF(AA52="","",'Podpůrná data'!$H$4)</f>
        <v/>
      </c>
      <c r="AC52" s="126">
        <f t="shared" si="11"/>
        <v>0</v>
      </c>
      <c r="AE52" s="127"/>
      <c r="AF52" s="118"/>
      <c r="AG52" s="119" t="str">
        <f t="shared" si="0"/>
        <v/>
      </c>
      <c r="AH52" s="119" t="str">
        <f>IF(AE52="","",IF(AE52='Podpůrná data'!$P$4,'Podpůrná data'!$R$4,IF(AE52='Podpůrná data'!$P$5,'Podpůrná data'!$R$5,'Podpůrná data'!$R$6)))</f>
        <v/>
      </c>
      <c r="AI52" s="82">
        <f t="shared" si="12"/>
        <v>0</v>
      </c>
      <c r="AJ52" s="121">
        <f t="shared" si="4"/>
        <v>0</v>
      </c>
      <c r="AL52" s="125"/>
      <c r="AM52" s="119" t="str">
        <f>IF(AL52="","",'Podpůrná data'!$I$4)</f>
        <v/>
      </c>
      <c r="AN52" s="126">
        <f t="shared" si="13"/>
        <v>0</v>
      </c>
      <c r="AP52" s="128">
        <f t="shared" si="14"/>
        <v>0</v>
      </c>
      <c r="AQ52" s="120">
        <f t="shared" si="5"/>
        <v>0</v>
      </c>
      <c r="AR52" s="120">
        <f t="shared" si="6"/>
        <v>0</v>
      </c>
      <c r="AS52" s="121">
        <f t="shared" si="7"/>
        <v>0</v>
      </c>
      <c r="AU52" s="130"/>
    </row>
    <row r="53" spans="2:47" x14ac:dyDescent="0.35">
      <c r="B53" s="77">
        <v>42</v>
      </c>
      <c r="C53" s="152"/>
      <c r="D53" s="80"/>
      <c r="E53" s="117"/>
      <c r="F53" s="118"/>
      <c r="G53" s="119" t="str">
        <f>IF(D53="","",IF(D53='Podpůrná data'!$K$4,'Podpůrná data'!$F$4,'Podpůrná data'!$F$5))</f>
        <v/>
      </c>
      <c r="H53" s="119">
        <f>IFERROR(INT(ROUND(E53,2)*(VLOOKUP(INT(F53),'Podpůrná data'!$L$22:$N$981,2,FALSE))*(F53/(INT(F53)))),0)</f>
        <v>0</v>
      </c>
      <c r="I53" s="119">
        <f t="shared" si="8"/>
        <v>0</v>
      </c>
      <c r="J53" s="120">
        <f t="shared" si="1"/>
        <v>0</v>
      </c>
      <c r="K53" s="121">
        <f t="shared" si="2"/>
        <v>0</v>
      </c>
      <c r="M53" s="122"/>
      <c r="N53" s="118"/>
      <c r="O53" s="119" t="str">
        <f>IF(M53="","",'Podpůrná data'!$F$6)</f>
        <v/>
      </c>
      <c r="P53" s="119">
        <f>IFERROR(INT(ROUND(M53,2)*(VLOOKUP(INT(N53),'Podpůrná data'!$L$22:$N$981,2,FALSE))*(N53/(INT(N53)))),0)</f>
        <v>0</v>
      </c>
      <c r="Q53" s="119">
        <f t="shared" si="9"/>
        <v>0</v>
      </c>
      <c r="R53" s="123">
        <f t="shared" si="3"/>
        <v>0</v>
      </c>
      <c r="T53" s="122"/>
      <c r="U53" s="118"/>
      <c r="V53" s="119" t="str">
        <f>IF(T53="","",'Podpůrná data'!$F$7)</f>
        <v/>
      </c>
      <c r="W53" s="119">
        <f>IFERROR(INT(ROUND(T53,2)*(VLOOKUP(INT(U53),'Podpůrná data'!$L$22:$N$981,2,FALSE))*(U53/(INT(U53)))),0)</f>
        <v>0</v>
      </c>
      <c r="X53" s="119">
        <f t="shared" si="10"/>
        <v>0</v>
      </c>
      <c r="Y53" s="124"/>
      <c r="AA53" s="125"/>
      <c r="AB53" s="119" t="str">
        <f>IF(AA53="","",'Podpůrná data'!$H$4)</f>
        <v/>
      </c>
      <c r="AC53" s="126">
        <f t="shared" si="11"/>
        <v>0</v>
      </c>
      <c r="AE53" s="127"/>
      <c r="AF53" s="118"/>
      <c r="AG53" s="119" t="str">
        <f t="shared" si="0"/>
        <v/>
      </c>
      <c r="AH53" s="119" t="str">
        <f>IF(AE53="","",IF(AE53='Podpůrná data'!$P$4,'Podpůrná data'!$R$4,IF(AE53='Podpůrná data'!$P$5,'Podpůrná data'!$R$5,'Podpůrná data'!$R$6)))</f>
        <v/>
      </c>
      <c r="AI53" s="82">
        <f t="shared" si="12"/>
        <v>0</v>
      </c>
      <c r="AJ53" s="121">
        <f t="shared" si="4"/>
        <v>0</v>
      </c>
      <c r="AL53" s="125"/>
      <c r="AM53" s="119" t="str">
        <f>IF(AL53="","",'Podpůrná data'!$I$4)</f>
        <v/>
      </c>
      <c r="AN53" s="126">
        <f t="shared" si="13"/>
        <v>0</v>
      </c>
      <c r="AP53" s="128">
        <f t="shared" si="14"/>
        <v>0</v>
      </c>
      <c r="AQ53" s="120">
        <f t="shared" si="5"/>
        <v>0</v>
      </c>
      <c r="AR53" s="120">
        <f t="shared" si="6"/>
        <v>0</v>
      </c>
      <c r="AS53" s="121">
        <f t="shared" si="7"/>
        <v>0</v>
      </c>
      <c r="AU53" s="130"/>
    </row>
    <row r="54" spans="2:47" x14ac:dyDescent="0.35">
      <c r="B54" s="77">
        <v>43</v>
      </c>
      <c r="C54" s="152"/>
      <c r="D54" s="80"/>
      <c r="E54" s="117"/>
      <c r="F54" s="118"/>
      <c r="G54" s="119" t="str">
        <f>IF(D54="","",IF(D54='Podpůrná data'!$K$4,'Podpůrná data'!$F$4,'Podpůrná data'!$F$5))</f>
        <v/>
      </c>
      <c r="H54" s="119">
        <f>IFERROR(INT(ROUND(E54,2)*(VLOOKUP(INT(F54),'Podpůrná data'!$L$22:$N$981,2,FALSE))*(F54/(INT(F54)))),0)</f>
        <v>0</v>
      </c>
      <c r="I54" s="119">
        <f t="shared" si="8"/>
        <v>0</v>
      </c>
      <c r="J54" s="120">
        <f t="shared" si="1"/>
        <v>0</v>
      </c>
      <c r="K54" s="121">
        <f t="shared" si="2"/>
        <v>0</v>
      </c>
      <c r="M54" s="122"/>
      <c r="N54" s="118"/>
      <c r="O54" s="119" t="str">
        <f>IF(M54="","",'Podpůrná data'!$F$6)</f>
        <v/>
      </c>
      <c r="P54" s="119">
        <f>IFERROR(INT(ROUND(M54,2)*(VLOOKUP(INT(N54),'Podpůrná data'!$L$22:$N$981,2,FALSE))*(N54/(INT(N54)))),0)</f>
        <v>0</v>
      </c>
      <c r="Q54" s="119">
        <f t="shared" si="9"/>
        <v>0</v>
      </c>
      <c r="R54" s="123">
        <f t="shared" si="3"/>
        <v>0</v>
      </c>
      <c r="T54" s="122"/>
      <c r="U54" s="118"/>
      <c r="V54" s="119" t="str">
        <f>IF(T54="","",'Podpůrná data'!$F$7)</f>
        <v/>
      </c>
      <c r="W54" s="119">
        <f>IFERROR(INT(ROUND(T54,2)*(VLOOKUP(INT(U54),'Podpůrná data'!$L$22:$N$981,2,FALSE))*(U54/(INT(U54)))),0)</f>
        <v>0</v>
      </c>
      <c r="X54" s="119">
        <f t="shared" si="10"/>
        <v>0</v>
      </c>
      <c r="Y54" s="124"/>
      <c r="AA54" s="125"/>
      <c r="AB54" s="119" t="str">
        <f>IF(AA54="","",'Podpůrná data'!$H$4)</f>
        <v/>
      </c>
      <c r="AC54" s="126">
        <f t="shared" si="11"/>
        <v>0</v>
      </c>
      <c r="AE54" s="127"/>
      <c r="AF54" s="118"/>
      <c r="AG54" s="119" t="str">
        <f t="shared" si="0"/>
        <v/>
      </c>
      <c r="AH54" s="119" t="str">
        <f>IF(AE54="","",IF(AE54='Podpůrná data'!$P$4,'Podpůrná data'!$R$4,IF(AE54='Podpůrná data'!$P$5,'Podpůrná data'!$R$5,'Podpůrná data'!$R$6)))</f>
        <v/>
      </c>
      <c r="AI54" s="82">
        <f t="shared" si="12"/>
        <v>0</v>
      </c>
      <c r="AJ54" s="121">
        <f t="shared" si="4"/>
        <v>0</v>
      </c>
      <c r="AL54" s="125"/>
      <c r="AM54" s="119" t="str">
        <f>IF(AL54="","",'Podpůrná data'!$I$4)</f>
        <v/>
      </c>
      <c r="AN54" s="126">
        <f t="shared" si="13"/>
        <v>0</v>
      </c>
      <c r="AP54" s="128">
        <f t="shared" si="14"/>
        <v>0</v>
      </c>
      <c r="AQ54" s="120">
        <f t="shared" si="5"/>
        <v>0</v>
      </c>
      <c r="AR54" s="120">
        <f t="shared" si="6"/>
        <v>0</v>
      </c>
      <c r="AS54" s="121">
        <f t="shared" si="7"/>
        <v>0</v>
      </c>
      <c r="AU54" s="130"/>
    </row>
    <row r="55" spans="2:47" x14ac:dyDescent="0.35">
      <c r="B55" s="77">
        <v>44</v>
      </c>
      <c r="C55" s="152"/>
      <c r="D55" s="80"/>
      <c r="E55" s="117"/>
      <c r="F55" s="118"/>
      <c r="G55" s="119" t="str">
        <f>IF(D55="","",IF(D55='Podpůrná data'!$K$4,'Podpůrná data'!$F$4,'Podpůrná data'!$F$5))</f>
        <v/>
      </c>
      <c r="H55" s="119">
        <f>IFERROR(INT(ROUND(E55,2)*(VLOOKUP(INT(F55),'Podpůrná data'!$L$22:$N$981,2,FALSE))*(F55/(INT(F55)))),0)</f>
        <v>0</v>
      </c>
      <c r="I55" s="119">
        <f t="shared" si="8"/>
        <v>0</v>
      </c>
      <c r="J55" s="120">
        <f t="shared" si="1"/>
        <v>0</v>
      </c>
      <c r="K55" s="121">
        <f t="shared" si="2"/>
        <v>0</v>
      </c>
      <c r="M55" s="122"/>
      <c r="N55" s="118"/>
      <c r="O55" s="119" t="str">
        <f>IF(M55="","",'Podpůrná data'!$F$6)</f>
        <v/>
      </c>
      <c r="P55" s="119">
        <f>IFERROR(INT(ROUND(M55,2)*(VLOOKUP(INT(N55),'Podpůrná data'!$L$22:$N$981,2,FALSE))*(N55/(INT(N55)))),0)</f>
        <v>0</v>
      </c>
      <c r="Q55" s="119">
        <f t="shared" si="9"/>
        <v>0</v>
      </c>
      <c r="R55" s="123">
        <f t="shared" si="3"/>
        <v>0</v>
      </c>
      <c r="T55" s="122"/>
      <c r="U55" s="118"/>
      <c r="V55" s="119" t="str">
        <f>IF(T55="","",'Podpůrná data'!$F$7)</f>
        <v/>
      </c>
      <c r="W55" s="119">
        <f>IFERROR(INT(ROUND(T55,2)*(VLOOKUP(INT(U55),'Podpůrná data'!$L$22:$N$981,2,FALSE))*(U55/(INT(U55)))),0)</f>
        <v>0</v>
      </c>
      <c r="X55" s="119">
        <f t="shared" si="10"/>
        <v>0</v>
      </c>
      <c r="Y55" s="124"/>
      <c r="AA55" s="125"/>
      <c r="AB55" s="119" t="str">
        <f>IF(AA55="","",'Podpůrná data'!$H$4)</f>
        <v/>
      </c>
      <c r="AC55" s="126">
        <f t="shared" si="11"/>
        <v>0</v>
      </c>
      <c r="AE55" s="127"/>
      <c r="AF55" s="118"/>
      <c r="AG55" s="119" t="str">
        <f t="shared" si="0"/>
        <v/>
      </c>
      <c r="AH55" s="119" t="str">
        <f>IF(AE55="","",IF(AE55='Podpůrná data'!$P$4,'Podpůrná data'!$R$4,IF(AE55='Podpůrná data'!$P$5,'Podpůrná data'!$R$5,'Podpůrná data'!$R$6)))</f>
        <v/>
      </c>
      <c r="AI55" s="82">
        <f t="shared" si="12"/>
        <v>0</v>
      </c>
      <c r="AJ55" s="121">
        <f t="shared" si="4"/>
        <v>0</v>
      </c>
      <c r="AL55" s="125"/>
      <c r="AM55" s="119" t="str">
        <f>IF(AL55="","",'Podpůrná data'!$I$4)</f>
        <v/>
      </c>
      <c r="AN55" s="126">
        <f t="shared" si="13"/>
        <v>0</v>
      </c>
      <c r="AP55" s="128">
        <f t="shared" si="14"/>
        <v>0</v>
      </c>
      <c r="AQ55" s="120">
        <f t="shared" si="5"/>
        <v>0</v>
      </c>
      <c r="AR55" s="120">
        <f t="shared" si="6"/>
        <v>0</v>
      </c>
      <c r="AS55" s="121">
        <f t="shared" si="7"/>
        <v>0</v>
      </c>
      <c r="AU55" s="130"/>
    </row>
    <row r="56" spans="2:47" x14ac:dyDescent="0.35">
      <c r="B56" s="77">
        <v>45</v>
      </c>
      <c r="C56" s="152"/>
      <c r="D56" s="80"/>
      <c r="E56" s="117"/>
      <c r="F56" s="118"/>
      <c r="G56" s="119" t="str">
        <f>IF(D56="","",IF(D56='Podpůrná data'!$K$4,'Podpůrná data'!$F$4,'Podpůrná data'!$F$5))</f>
        <v/>
      </c>
      <c r="H56" s="119">
        <f>IFERROR(INT(ROUND(E56,2)*(VLOOKUP(INT(F56),'Podpůrná data'!$L$22:$N$981,2,FALSE))*(F56/(INT(F56)))),0)</f>
        <v>0</v>
      </c>
      <c r="I56" s="119">
        <f t="shared" si="8"/>
        <v>0</v>
      </c>
      <c r="J56" s="120">
        <f t="shared" si="1"/>
        <v>0</v>
      </c>
      <c r="K56" s="121">
        <f t="shared" si="2"/>
        <v>0</v>
      </c>
      <c r="M56" s="122"/>
      <c r="N56" s="118"/>
      <c r="O56" s="119" t="str">
        <f>IF(M56="","",'Podpůrná data'!$F$6)</f>
        <v/>
      </c>
      <c r="P56" s="119">
        <f>IFERROR(INT(ROUND(M56,2)*(VLOOKUP(INT(N56),'Podpůrná data'!$L$22:$N$981,2,FALSE))*(N56/(INT(N56)))),0)</f>
        <v>0</v>
      </c>
      <c r="Q56" s="119">
        <f t="shared" si="9"/>
        <v>0</v>
      </c>
      <c r="R56" s="123">
        <f t="shared" si="3"/>
        <v>0</v>
      </c>
      <c r="T56" s="122"/>
      <c r="U56" s="118"/>
      <c r="V56" s="119" t="str">
        <f>IF(T56="","",'Podpůrná data'!$F$7)</f>
        <v/>
      </c>
      <c r="W56" s="119">
        <f>IFERROR(INT(ROUND(T56,2)*(VLOOKUP(INT(U56),'Podpůrná data'!$L$22:$N$981,2,FALSE))*(U56/(INT(U56)))),0)</f>
        <v>0</v>
      </c>
      <c r="X56" s="119">
        <f t="shared" si="10"/>
        <v>0</v>
      </c>
      <c r="Y56" s="124"/>
      <c r="AA56" s="125"/>
      <c r="AB56" s="119" t="str">
        <f>IF(AA56="","",'Podpůrná data'!$H$4)</f>
        <v/>
      </c>
      <c r="AC56" s="126">
        <f t="shared" si="11"/>
        <v>0</v>
      </c>
      <c r="AE56" s="127"/>
      <c r="AF56" s="118"/>
      <c r="AG56" s="119" t="str">
        <f t="shared" si="0"/>
        <v/>
      </c>
      <c r="AH56" s="119" t="str">
        <f>IF(AE56="","",IF(AE56='Podpůrná data'!$P$4,'Podpůrná data'!$R$4,IF(AE56='Podpůrná data'!$P$5,'Podpůrná data'!$R$5,'Podpůrná data'!$R$6)))</f>
        <v/>
      </c>
      <c r="AI56" s="82">
        <f t="shared" si="12"/>
        <v>0</v>
      </c>
      <c r="AJ56" s="121">
        <f t="shared" si="4"/>
        <v>0</v>
      </c>
      <c r="AL56" s="125"/>
      <c r="AM56" s="119" t="str">
        <f>IF(AL56="","",'Podpůrná data'!$I$4)</f>
        <v/>
      </c>
      <c r="AN56" s="126">
        <f t="shared" si="13"/>
        <v>0</v>
      </c>
      <c r="AP56" s="128">
        <f t="shared" si="14"/>
        <v>0</v>
      </c>
      <c r="AQ56" s="120">
        <f t="shared" si="5"/>
        <v>0</v>
      </c>
      <c r="AR56" s="120">
        <f t="shared" si="6"/>
        <v>0</v>
      </c>
      <c r="AS56" s="121">
        <f t="shared" si="7"/>
        <v>0</v>
      </c>
      <c r="AU56" s="130"/>
    </row>
    <row r="57" spans="2:47" x14ac:dyDescent="0.35">
      <c r="B57" s="77">
        <v>46</v>
      </c>
      <c r="C57" s="152"/>
      <c r="D57" s="80"/>
      <c r="E57" s="117"/>
      <c r="F57" s="118"/>
      <c r="G57" s="119" t="str">
        <f>IF(D57="","",IF(D57='Podpůrná data'!$K$4,'Podpůrná data'!$F$4,'Podpůrná data'!$F$5))</f>
        <v/>
      </c>
      <c r="H57" s="119">
        <f>IFERROR(INT(ROUND(E57,2)*(VLOOKUP(INT(F57),'Podpůrná data'!$L$22:$N$981,2,FALSE))*(F57/(INT(F57)))),0)</f>
        <v>0</v>
      </c>
      <c r="I57" s="119">
        <f t="shared" si="8"/>
        <v>0</v>
      </c>
      <c r="J57" s="120">
        <f t="shared" si="1"/>
        <v>0</v>
      </c>
      <c r="K57" s="121">
        <f t="shared" si="2"/>
        <v>0</v>
      </c>
      <c r="M57" s="122"/>
      <c r="N57" s="118"/>
      <c r="O57" s="119" t="str">
        <f>IF(M57="","",'Podpůrná data'!$F$6)</f>
        <v/>
      </c>
      <c r="P57" s="119">
        <f>IFERROR(INT(ROUND(M57,2)*(VLOOKUP(INT(N57),'Podpůrná data'!$L$22:$N$981,2,FALSE))*(N57/(INT(N57)))),0)</f>
        <v>0</v>
      </c>
      <c r="Q57" s="119">
        <f t="shared" si="9"/>
        <v>0</v>
      </c>
      <c r="R57" s="123">
        <f t="shared" si="3"/>
        <v>0</v>
      </c>
      <c r="T57" s="122"/>
      <c r="U57" s="118"/>
      <c r="V57" s="119" t="str">
        <f>IF(T57="","",'Podpůrná data'!$F$7)</f>
        <v/>
      </c>
      <c r="W57" s="119">
        <f>IFERROR(INT(ROUND(T57,2)*(VLOOKUP(INT(U57),'Podpůrná data'!$L$22:$N$981,2,FALSE))*(U57/(INT(U57)))),0)</f>
        <v>0</v>
      </c>
      <c r="X57" s="119">
        <f t="shared" si="10"/>
        <v>0</v>
      </c>
      <c r="Y57" s="124"/>
      <c r="AA57" s="125"/>
      <c r="AB57" s="119" t="str">
        <f>IF(AA57="","",'Podpůrná data'!$H$4)</f>
        <v/>
      </c>
      <c r="AC57" s="126">
        <f t="shared" si="11"/>
        <v>0</v>
      </c>
      <c r="AE57" s="127"/>
      <c r="AF57" s="118"/>
      <c r="AG57" s="119" t="str">
        <f t="shared" si="0"/>
        <v/>
      </c>
      <c r="AH57" s="119" t="str">
        <f>IF(AE57="","",IF(AE57='Podpůrná data'!$P$4,'Podpůrná data'!$R$4,IF(AE57='Podpůrná data'!$P$5,'Podpůrná data'!$R$5,'Podpůrná data'!$R$6)))</f>
        <v/>
      </c>
      <c r="AI57" s="82">
        <f t="shared" si="12"/>
        <v>0</v>
      </c>
      <c r="AJ57" s="121">
        <f t="shared" si="4"/>
        <v>0</v>
      </c>
      <c r="AL57" s="125"/>
      <c r="AM57" s="119" t="str">
        <f>IF(AL57="","",'Podpůrná data'!$I$4)</f>
        <v/>
      </c>
      <c r="AN57" s="126">
        <f t="shared" si="13"/>
        <v>0</v>
      </c>
      <c r="AP57" s="128">
        <f t="shared" si="14"/>
        <v>0</v>
      </c>
      <c r="AQ57" s="120">
        <f t="shared" si="5"/>
        <v>0</v>
      </c>
      <c r="AR57" s="120">
        <f t="shared" si="6"/>
        <v>0</v>
      </c>
      <c r="AS57" s="121">
        <f t="shared" si="7"/>
        <v>0</v>
      </c>
      <c r="AU57" s="130"/>
    </row>
    <row r="58" spans="2:47" x14ac:dyDescent="0.35">
      <c r="B58" s="77">
        <v>47</v>
      </c>
      <c r="C58" s="152"/>
      <c r="D58" s="80"/>
      <c r="E58" s="117"/>
      <c r="F58" s="118"/>
      <c r="G58" s="119" t="str">
        <f>IF(D58="","",IF(D58='Podpůrná data'!$K$4,'Podpůrná data'!$F$4,'Podpůrná data'!$F$5))</f>
        <v/>
      </c>
      <c r="H58" s="119">
        <f>IFERROR(INT(ROUND(E58,2)*(VLOOKUP(INT(F58),'Podpůrná data'!$L$22:$N$981,2,FALSE))*(F58/(INT(F58)))),0)</f>
        <v>0</v>
      </c>
      <c r="I58" s="119">
        <f t="shared" si="8"/>
        <v>0</v>
      </c>
      <c r="J58" s="120">
        <f t="shared" si="1"/>
        <v>0</v>
      </c>
      <c r="K58" s="121">
        <f t="shared" si="2"/>
        <v>0</v>
      </c>
      <c r="M58" s="122"/>
      <c r="N58" s="118"/>
      <c r="O58" s="119" t="str">
        <f>IF(M58="","",'Podpůrná data'!$F$6)</f>
        <v/>
      </c>
      <c r="P58" s="119">
        <f>IFERROR(INT(ROUND(M58,2)*(VLOOKUP(INT(N58),'Podpůrná data'!$L$22:$N$981,2,FALSE))*(N58/(INT(N58)))),0)</f>
        <v>0</v>
      </c>
      <c r="Q58" s="119">
        <f t="shared" si="9"/>
        <v>0</v>
      </c>
      <c r="R58" s="123">
        <f t="shared" si="3"/>
        <v>0</v>
      </c>
      <c r="T58" s="122"/>
      <c r="U58" s="118"/>
      <c r="V58" s="119" t="str">
        <f>IF(T58="","",'Podpůrná data'!$F$7)</f>
        <v/>
      </c>
      <c r="W58" s="119">
        <f>IFERROR(INT(ROUND(T58,2)*(VLOOKUP(INT(U58),'Podpůrná data'!$L$22:$N$981,2,FALSE))*(U58/(INT(U58)))),0)</f>
        <v>0</v>
      </c>
      <c r="X58" s="119">
        <f t="shared" si="10"/>
        <v>0</v>
      </c>
      <c r="Y58" s="124"/>
      <c r="AA58" s="125"/>
      <c r="AB58" s="119" t="str">
        <f>IF(AA58="","",'Podpůrná data'!$H$4)</f>
        <v/>
      </c>
      <c r="AC58" s="126">
        <f t="shared" si="11"/>
        <v>0</v>
      </c>
      <c r="AE58" s="127"/>
      <c r="AF58" s="118"/>
      <c r="AG58" s="119" t="str">
        <f t="shared" si="0"/>
        <v/>
      </c>
      <c r="AH58" s="119" t="str">
        <f>IF(AE58="","",IF(AE58='Podpůrná data'!$P$4,'Podpůrná data'!$R$4,IF(AE58='Podpůrná data'!$P$5,'Podpůrná data'!$R$5,'Podpůrná data'!$R$6)))</f>
        <v/>
      </c>
      <c r="AI58" s="82">
        <f t="shared" si="12"/>
        <v>0</v>
      </c>
      <c r="AJ58" s="121">
        <f t="shared" si="4"/>
        <v>0</v>
      </c>
      <c r="AL58" s="125"/>
      <c r="AM58" s="119" t="str">
        <f>IF(AL58="","",'Podpůrná data'!$I$4)</f>
        <v/>
      </c>
      <c r="AN58" s="126">
        <f t="shared" si="13"/>
        <v>0</v>
      </c>
      <c r="AP58" s="128">
        <f t="shared" si="14"/>
        <v>0</v>
      </c>
      <c r="AQ58" s="120">
        <f t="shared" si="5"/>
        <v>0</v>
      </c>
      <c r="AR58" s="120">
        <f t="shared" si="6"/>
        <v>0</v>
      </c>
      <c r="AS58" s="121">
        <f t="shared" si="7"/>
        <v>0</v>
      </c>
      <c r="AU58" s="130"/>
    </row>
    <row r="59" spans="2:47" x14ac:dyDescent="0.35">
      <c r="B59" s="77">
        <v>48</v>
      </c>
      <c r="C59" s="152"/>
      <c r="D59" s="80"/>
      <c r="E59" s="117"/>
      <c r="F59" s="118"/>
      <c r="G59" s="119" t="str">
        <f>IF(D59="","",IF(D59='Podpůrná data'!$K$4,'Podpůrná data'!$F$4,'Podpůrná data'!$F$5))</f>
        <v/>
      </c>
      <c r="H59" s="119">
        <f>IFERROR(INT(ROUND(E59,2)*(VLOOKUP(INT(F59),'Podpůrná data'!$L$22:$N$981,2,FALSE))*(F59/(INT(F59)))),0)</f>
        <v>0</v>
      </c>
      <c r="I59" s="119">
        <f t="shared" si="8"/>
        <v>0</v>
      </c>
      <c r="J59" s="120">
        <f t="shared" si="1"/>
        <v>0</v>
      </c>
      <c r="K59" s="121">
        <f t="shared" si="2"/>
        <v>0</v>
      </c>
      <c r="M59" s="122"/>
      <c r="N59" s="118"/>
      <c r="O59" s="119" t="str">
        <f>IF(M59="","",'Podpůrná data'!$F$6)</f>
        <v/>
      </c>
      <c r="P59" s="119">
        <f>IFERROR(INT(ROUND(M59,2)*(VLOOKUP(INT(N59),'Podpůrná data'!$L$22:$N$981,2,FALSE))*(N59/(INT(N59)))),0)</f>
        <v>0</v>
      </c>
      <c r="Q59" s="119">
        <f t="shared" si="9"/>
        <v>0</v>
      </c>
      <c r="R59" s="123">
        <f t="shared" si="3"/>
        <v>0</v>
      </c>
      <c r="T59" s="122"/>
      <c r="U59" s="118"/>
      <c r="V59" s="119" t="str">
        <f>IF(T59="","",'Podpůrná data'!$F$7)</f>
        <v/>
      </c>
      <c r="W59" s="119">
        <f>IFERROR(INT(ROUND(T59,2)*(VLOOKUP(INT(U59),'Podpůrná data'!$L$22:$N$981,2,FALSE))*(U59/(INT(U59)))),0)</f>
        <v>0</v>
      </c>
      <c r="X59" s="119">
        <f t="shared" si="10"/>
        <v>0</v>
      </c>
      <c r="Y59" s="124"/>
      <c r="AA59" s="125"/>
      <c r="AB59" s="119" t="str">
        <f>IF(AA59="","",'Podpůrná data'!$H$4)</f>
        <v/>
      </c>
      <c r="AC59" s="126">
        <f t="shared" si="11"/>
        <v>0</v>
      </c>
      <c r="AE59" s="127"/>
      <c r="AF59" s="118"/>
      <c r="AG59" s="119" t="str">
        <f t="shared" si="0"/>
        <v/>
      </c>
      <c r="AH59" s="119" t="str">
        <f>IF(AE59="","",IF(AE59='Podpůrná data'!$P$4,'Podpůrná data'!$R$4,IF(AE59='Podpůrná data'!$P$5,'Podpůrná data'!$R$5,'Podpůrná data'!$R$6)))</f>
        <v/>
      </c>
      <c r="AI59" s="82">
        <f t="shared" si="12"/>
        <v>0</v>
      </c>
      <c r="AJ59" s="121">
        <f t="shared" si="4"/>
        <v>0</v>
      </c>
      <c r="AL59" s="125"/>
      <c r="AM59" s="119" t="str">
        <f>IF(AL59="","",'Podpůrná data'!$I$4)</f>
        <v/>
      </c>
      <c r="AN59" s="126">
        <f t="shared" si="13"/>
        <v>0</v>
      </c>
      <c r="AP59" s="128">
        <f t="shared" si="14"/>
        <v>0</v>
      </c>
      <c r="AQ59" s="120">
        <f t="shared" si="5"/>
        <v>0</v>
      </c>
      <c r="AR59" s="120">
        <f t="shared" si="6"/>
        <v>0</v>
      </c>
      <c r="AS59" s="121">
        <f t="shared" si="7"/>
        <v>0</v>
      </c>
      <c r="AU59" s="130"/>
    </row>
    <row r="60" spans="2:47" x14ac:dyDescent="0.35">
      <c r="B60" s="77">
        <v>49</v>
      </c>
      <c r="C60" s="152"/>
      <c r="D60" s="80"/>
      <c r="E60" s="117"/>
      <c r="F60" s="118"/>
      <c r="G60" s="119" t="str">
        <f>IF(D60="","",IF(D60='Podpůrná data'!$K$4,'Podpůrná data'!$F$4,'Podpůrná data'!$F$5))</f>
        <v/>
      </c>
      <c r="H60" s="119">
        <f>IFERROR(INT(ROUND(E60,2)*(VLOOKUP(INT(F60),'Podpůrná data'!$L$22:$N$981,2,FALSE))*(F60/(INT(F60)))),0)</f>
        <v>0</v>
      </c>
      <c r="I60" s="119">
        <f t="shared" si="8"/>
        <v>0</v>
      </c>
      <c r="J60" s="120">
        <f t="shared" si="1"/>
        <v>0</v>
      </c>
      <c r="K60" s="121">
        <f t="shared" si="2"/>
        <v>0</v>
      </c>
      <c r="M60" s="122"/>
      <c r="N60" s="118"/>
      <c r="O60" s="119" t="str">
        <f>IF(M60="","",'Podpůrná data'!$F$6)</f>
        <v/>
      </c>
      <c r="P60" s="119">
        <f>IFERROR(INT(ROUND(M60,2)*(VLOOKUP(INT(N60),'Podpůrná data'!$L$22:$N$981,2,FALSE))*(N60/(INT(N60)))),0)</f>
        <v>0</v>
      </c>
      <c r="Q60" s="119">
        <f t="shared" si="9"/>
        <v>0</v>
      </c>
      <c r="R60" s="123">
        <f t="shared" si="3"/>
        <v>0</v>
      </c>
      <c r="T60" s="122"/>
      <c r="U60" s="118"/>
      <c r="V60" s="119" t="str">
        <f>IF(T60="","",'Podpůrná data'!$F$7)</f>
        <v/>
      </c>
      <c r="W60" s="119">
        <f>IFERROR(INT(ROUND(T60,2)*(VLOOKUP(INT(U60),'Podpůrná data'!$L$22:$N$981,2,FALSE))*(U60/(INT(U60)))),0)</f>
        <v>0</v>
      </c>
      <c r="X60" s="119">
        <f t="shared" si="10"/>
        <v>0</v>
      </c>
      <c r="Y60" s="124"/>
      <c r="AA60" s="125"/>
      <c r="AB60" s="119" t="str">
        <f>IF(AA60="","",'Podpůrná data'!$H$4)</f>
        <v/>
      </c>
      <c r="AC60" s="126">
        <f t="shared" si="11"/>
        <v>0</v>
      </c>
      <c r="AE60" s="127"/>
      <c r="AF60" s="118"/>
      <c r="AG60" s="119" t="str">
        <f t="shared" si="0"/>
        <v/>
      </c>
      <c r="AH60" s="119" t="str">
        <f>IF(AE60="","",IF(AE60='Podpůrná data'!$P$4,'Podpůrná data'!$R$4,IF(AE60='Podpůrná data'!$P$5,'Podpůrná data'!$R$5,'Podpůrná data'!$R$6)))</f>
        <v/>
      </c>
      <c r="AI60" s="82">
        <f t="shared" si="12"/>
        <v>0</v>
      </c>
      <c r="AJ60" s="121">
        <f t="shared" si="4"/>
        <v>0</v>
      </c>
      <c r="AL60" s="125"/>
      <c r="AM60" s="119" t="str">
        <f>IF(AL60="","",'Podpůrná data'!$I$4)</f>
        <v/>
      </c>
      <c r="AN60" s="126">
        <f t="shared" si="13"/>
        <v>0</v>
      </c>
      <c r="AP60" s="128">
        <f t="shared" si="14"/>
        <v>0</v>
      </c>
      <c r="AQ60" s="120">
        <f t="shared" si="5"/>
        <v>0</v>
      </c>
      <c r="AR60" s="120">
        <f t="shared" si="6"/>
        <v>0</v>
      </c>
      <c r="AS60" s="121">
        <f t="shared" si="7"/>
        <v>0</v>
      </c>
      <c r="AU60" s="130"/>
    </row>
    <row r="61" spans="2:47" x14ac:dyDescent="0.35">
      <c r="B61" s="77">
        <v>50</v>
      </c>
      <c r="C61" s="152"/>
      <c r="D61" s="80"/>
      <c r="E61" s="117"/>
      <c r="F61" s="118"/>
      <c r="G61" s="119" t="str">
        <f>IF(D61="","",IF(D61='Podpůrná data'!$K$4,'Podpůrná data'!$F$4,'Podpůrná data'!$F$5))</f>
        <v/>
      </c>
      <c r="H61" s="119">
        <f>IFERROR(INT(ROUND(E61,2)*(VLOOKUP(INT(F61),'Podpůrná data'!$L$22:$N$981,2,FALSE))*(F61/(INT(F61)))),0)</f>
        <v>0</v>
      </c>
      <c r="I61" s="119">
        <f t="shared" si="8"/>
        <v>0</v>
      </c>
      <c r="J61" s="120">
        <f t="shared" si="1"/>
        <v>0</v>
      </c>
      <c r="K61" s="121">
        <f t="shared" si="2"/>
        <v>0</v>
      </c>
      <c r="M61" s="122"/>
      <c r="N61" s="118"/>
      <c r="O61" s="119" t="str">
        <f>IF(M61="","",'Podpůrná data'!$F$6)</f>
        <v/>
      </c>
      <c r="P61" s="119">
        <f>IFERROR(INT(ROUND(M61,2)*(VLOOKUP(INT(N61),'Podpůrná data'!$L$22:$N$981,2,FALSE))*(N61/(INT(N61)))),0)</f>
        <v>0</v>
      </c>
      <c r="Q61" s="119">
        <f t="shared" si="9"/>
        <v>0</v>
      </c>
      <c r="R61" s="123">
        <f t="shared" si="3"/>
        <v>0</v>
      </c>
      <c r="T61" s="122"/>
      <c r="U61" s="118"/>
      <c r="V61" s="119" t="str">
        <f>IF(T61="","",'Podpůrná data'!$F$7)</f>
        <v/>
      </c>
      <c r="W61" s="119">
        <f>IFERROR(INT(ROUND(T61,2)*(VLOOKUP(INT(U61),'Podpůrná data'!$L$22:$N$981,2,FALSE))*(U61/(INT(U61)))),0)</f>
        <v>0</v>
      </c>
      <c r="X61" s="119">
        <f t="shared" si="10"/>
        <v>0</v>
      </c>
      <c r="Y61" s="124"/>
      <c r="AA61" s="125"/>
      <c r="AB61" s="119" t="str">
        <f>IF(AA61="","",'Podpůrná data'!$H$4)</f>
        <v/>
      </c>
      <c r="AC61" s="126">
        <f t="shared" si="11"/>
        <v>0</v>
      </c>
      <c r="AE61" s="127"/>
      <c r="AF61" s="118"/>
      <c r="AG61" s="119" t="str">
        <f t="shared" si="0"/>
        <v/>
      </c>
      <c r="AH61" s="119" t="str">
        <f>IF(AE61="","",IF(AE61='Podpůrná data'!$P$4,'Podpůrná data'!$R$4,IF(AE61='Podpůrná data'!$P$5,'Podpůrná data'!$R$5,'Podpůrná data'!$R$6)))</f>
        <v/>
      </c>
      <c r="AI61" s="82">
        <f t="shared" si="12"/>
        <v>0</v>
      </c>
      <c r="AJ61" s="121">
        <f t="shared" si="4"/>
        <v>0</v>
      </c>
      <c r="AL61" s="125"/>
      <c r="AM61" s="119" t="str">
        <f>IF(AL61="","",'Podpůrná data'!$I$4)</f>
        <v/>
      </c>
      <c r="AN61" s="126">
        <f t="shared" si="13"/>
        <v>0</v>
      </c>
      <c r="AP61" s="128">
        <f t="shared" si="14"/>
        <v>0</v>
      </c>
      <c r="AQ61" s="120">
        <f t="shared" si="5"/>
        <v>0</v>
      </c>
      <c r="AR61" s="120">
        <f t="shared" si="6"/>
        <v>0</v>
      </c>
      <c r="AS61" s="121">
        <f t="shared" si="7"/>
        <v>0</v>
      </c>
      <c r="AU61" s="130"/>
    </row>
    <row r="62" spans="2:47" x14ac:dyDescent="0.35">
      <c r="B62" s="77">
        <v>51</v>
      </c>
      <c r="C62" s="152"/>
      <c r="D62" s="80"/>
      <c r="E62" s="117"/>
      <c r="F62" s="118"/>
      <c r="G62" s="119" t="str">
        <f>IF(D62="","",IF(D62='Podpůrná data'!$K$4,'Podpůrná data'!$F$4,'Podpůrná data'!$F$5))</f>
        <v/>
      </c>
      <c r="H62" s="119">
        <f>IFERROR(INT(ROUND(E62,2)*(VLOOKUP(INT(F62),'Podpůrná data'!$L$22:$N$981,2,FALSE))*(F62/(INT(F62)))),0)</f>
        <v>0</v>
      </c>
      <c r="I62" s="119">
        <f t="shared" si="8"/>
        <v>0</v>
      </c>
      <c r="J62" s="120">
        <f t="shared" si="1"/>
        <v>0</v>
      </c>
      <c r="K62" s="121">
        <f t="shared" si="2"/>
        <v>0</v>
      </c>
      <c r="M62" s="122"/>
      <c r="N62" s="118"/>
      <c r="O62" s="119" t="str">
        <f>IF(M62="","",'Podpůrná data'!$F$6)</f>
        <v/>
      </c>
      <c r="P62" s="119">
        <f>IFERROR(INT(ROUND(M62,2)*(VLOOKUP(INT(N62),'Podpůrná data'!$L$22:$N$981,2,FALSE))*(N62/(INT(N62)))),0)</f>
        <v>0</v>
      </c>
      <c r="Q62" s="119">
        <f t="shared" si="9"/>
        <v>0</v>
      </c>
      <c r="R62" s="123">
        <f t="shared" si="3"/>
        <v>0</v>
      </c>
      <c r="T62" s="122"/>
      <c r="U62" s="118"/>
      <c r="V62" s="119" t="str">
        <f>IF(T62="","",'Podpůrná data'!$F$7)</f>
        <v/>
      </c>
      <c r="W62" s="119">
        <f>IFERROR(INT(ROUND(T62,2)*(VLOOKUP(INT(U62),'Podpůrná data'!$L$22:$N$981,2,FALSE))*(U62/(INT(U62)))),0)</f>
        <v>0</v>
      </c>
      <c r="X62" s="119">
        <f t="shared" si="10"/>
        <v>0</v>
      </c>
      <c r="Y62" s="124"/>
      <c r="AA62" s="125"/>
      <c r="AB62" s="119" t="str">
        <f>IF(AA62="","",'Podpůrná data'!$H$4)</f>
        <v/>
      </c>
      <c r="AC62" s="126">
        <f t="shared" si="11"/>
        <v>0</v>
      </c>
      <c r="AE62" s="127"/>
      <c r="AF62" s="118"/>
      <c r="AG62" s="119" t="str">
        <f t="shared" si="0"/>
        <v/>
      </c>
      <c r="AH62" s="119" t="str">
        <f>IF(AE62="","",IF(AE62='Podpůrná data'!$P$4,'Podpůrná data'!$R$4,IF(AE62='Podpůrná data'!$P$5,'Podpůrná data'!$R$5,'Podpůrná data'!$R$6)))</f>
        <v/>
      </c>
      <c r="AI62" s="82">
        <f t="shared" si="12"/>
        <v>0</v>
      </c>
      <c r="AJ62" s="121">
        <f t="shared" si="4"/>
        <v>0</v>
      </c>
      <c r="AL62" s="125"/>
      <c r="AM62" s="119" t="str">
        <f>IF(AL62="","",'Podpůrná data'!$I$4)</f>
        <v/>
      </c>
      <c r="AN62" s="126">
        <f t="shared" si="13"/>
        <v>0</v>
      </c>
      <c r="AP62" s="128">
        <f t="shared" si="14"/>
        <v>0</v>
      </c>
      <c r="AQ62" s="120">
        <f t="shared" si="5"/>
        <v>0</v>
      </c>
      <c r="AR62" s="120">
        <f t="shared" si="6"/>
        <v>0</v>
      </c>
      <c r="AS62" s="121">
        <f t="shared" si="7"/>
        <v>0</v>
      </c>
      <c r="AU62" s="130"/>
    </row>
    <row r="63" spans="2:47" x14ac:dyDescent="0.35">
      <c r="B63" s="77">
        <v>52</v>
      </c>
      <c r="C63" s="152"/>
      <c r="D63" s="80"/>
      <c r="E63" s="117"/>
      <c r="F63" s="118"/>
      <c r="G63" s="119" t="str">
        <f>IF(D63="","",IF(D63='Podpůrná data'!$K$4,'Podpůrná data'!$F$4,'Podpůrná data'!$F$5))</f>
        <v/>
      </c>
      <c r="H63" s="119">
        <f>IFERROR(INT(ROUND(E63,2)*(VLOOKUP(INT(F63),'Podpůrná data'!$L$22:$N$981,2,FALSE))*(F63/(INT(F63)))),0)</f>
        <v>0</v>
      </c>
      <c r="I63" s="119">
        <f t="shared" si="8"/>
        <v>0</v>
      </c>
      <c r="J63" s="120">
        <f t="shared" si="1"/>
        <v>0</v>
      </c>
      <c r="K63" s="121">
        <f t="shared" si="2"/>
        <v>0</v>
      </c>
      <c r="M63" s="122"/>
      <c r="N63" s="118"/>
      <c r="O63" s="119" t="str">
        <f>IF(M63="","",'Podpůrná data'!$F$6)</f>
        <v/>
      </c>
      <c r="P63" s="119">
        <f>IFERROR(INT(ROUND(M63,2)*(VLOOKUP(INT(N63),'Podpůrná data'!$L$22:$N$981,2,FALSE))*(N63/(INT(N63)))),0)</f>
        <v>0</v>
      </c>
      <c r="Q63" s="119">
        <f t="shared" si="9"/>
        <v>0</v>
      </c>
      <c r="R63" s="123">
        <f t="shared" si="3"/>
        <v>0</v>
      </c>
      <c r="T63" s="122"/>
      <c r="U63" s="118"/>
      <c r="V63" s="119" t="str">
        <f>IF(T63="","",'Podpůrná data'!$F$7)</f>
        <v/>
      </c>
      <c r="W63" s="119">
        <f>IFERROR(INT(ROUND(T63,2)*(VLOOKUP(INT(U63),'Podpůrná data'!$L$22:$N$981,2,FALSE))*(U63/(INT(U63)))),0)</f>
        <v>0</v>
      </c>
      <c r="X63" s="119">
        <f t="shared" si="10"/>
        <v>0</v>
      </c>
      <c r="Y63" s="124"/>
      <c r="AA63" s="125"/>
      <c r="AB63" s="119" t="str">
        <f>IF(AA63="","",'Podpůrná data'!$H$4)</f>
        <v/>
      </c>
      <c r="AC63" s="126">
        <f t="shared" si="11"/>
        <v>0</v>
      </c>
      <c r="AE63" s="127"/>
      <c r="AF63" s="118"/>
      <c r="AG63" s="119" t="str">
        <f t="shared" si="0"/>
        <v/>
      </c>
      <c r="AH63" s="119" t="str">
        <f>IF(AE63="","",IF(AE63='Podpůrná data'!$P$4,'Podpůrná data'!$R$4,IF(AE63='Podpůrná data'!$P$5,'Podpůrná data'!$R$5,'Podpůrná data'!$R$6)))</f>
        <v/>
      </c>
      <c r="AI63" s="82">
        <f t="shared" si="12"/>
        <v>0</v>
      </c>
      <c r="AJ63" s="121">
        <f t="shared" si="4"/>
        <v>0</v>
      </c>
      <c r="AL63" s="125"/>
      <c r="AM63" s="119" t="str">
        <f>IF(AL63="","",'Podpůrná data'!$I$4)</f>
        <v/>
      </c>
      <c r="AN63" s="126">
        <f t="shared" si="13"/>
        <v>0</v>
      </c>
      <c r="AP63" s="128">
        <f t="shared" si="14"/>
        <v>0</v>
      </c>
      <c r="AQ63" s="120">
        <f t="shared" si="5"/>
        <v>0</v>
      </c>
      <c r="AR63" s="120">
        <f t="shared" si="6"/>
        <v>0</v>
      </c>
      <c r="AS63" s="121">
        <f t="shared" si="7"/>
        <v>0</v>
      </c>
      <c r="AU63" s="130"/>
    </row>
    <row r="64" spans="2:47" x14ac:dyDescent="0.35">
      <c r="B64" s="77">
        <v>53</v>
      </c>
      <c r="C64" s="152"/>
      <c r="D64" s="80"/>
      <c r="E64" s="117"/>
      <c r="F64" s="118"/>
      <c r="G64" s="119" t="str">
        <f>IF(D64="","",IF(D64='Podpůrná data'!$K$4,'Podpůrná data'!$F$4,'Podpůrná data'!$F$5))</f>
        <v/>
      </c>
      <c r="H64" s="119">
        <f>IFERROR(INT(ROUND(E64,2)*(VLOOKUP(INT(F64),'Podpůrná data'!$L$22:$N$981,2,FALSE))*(F64/(INT(F64)))),0)</f>
        <v>0</v>
      </c>
      <c r="I64" s="119">
        <f t="shared" si="8"/>
        <v>0</v>
      </c>
      <c r="J64" s="120">
        <f t="shared" si="1"/>
        <v>0</v>
      </c>
      <c r="K64" s="121">
        <f t="shared" si="2"/>
        <v>0</v>
      </c>
      <c r="M64" s="122"/>
      <c r="N64" s="118"/>
      <c r="O64" s="119" t="str">
        <f>IF(M64="","",'Podpůrná data'!$F$6)</f>
        <v/>
      </c>
      <c r="P64" s="119">
        <f>IFERROR(INT(ROUND(M64,2)*(VLOOKUP(INT(N64),'Podpůrná data'!$L$22:$N$981,2,FALSE))*(N64/(INT(N64)))),0)</f>
        <v>0</v>
      </c>
      <c r="Q64" s="119">
        <f t="shared" si="9"/>
        <v>0</v>
      </c>
      <c r="R64" s="123">
        <f t="shared" si="3"/>
        <v>0</v>
      </c>
      <c r="T64" s="122"/>
      <c r="U64" s="118"/>
      <c r="V64" s="119" t="str">
        <f>IF(T64="","",'Podpůrná data'!$F$7)</f>
        <v/>
      </c>
      <c r="W64" s="119">
        <f>IFERROR(INT(ROUND(T64,2)*(VLOOKUP(INT(U64),'Podpůrná data'!$L$22:$N$981,2,FALSE))*(U64/(INT(U64)))),0)</f>
        <v>0</v>
      </c>
      <c r="X64" s="119">
        <f t="shared" si="10"/>
        <v>0</v>
      </c>
      <c r="Y64" s="124"/>
      <c r="AA64" s="125"/>
      <c r="AB64" s="119" t="str">
        <f>IF(AA64="","",'Podpůrná data'!$H$4)</f>
        <v/>
      </c>
      <c r="AC64" s="126">
        <f t="shared" si="11"/>
        <v>0</v>
      </c>
      <c r="AE64" s="127"/>
      <c r="AF64" s="118"/>
      <c r="AG64" s="119" t="str">
        <f t="shared" si="0"/>
        <v/>
      </c>
      <c r="AH64" s="119" t="str">
        <f>IF(AE64="","",IF(AE64='Podpůrná data'!$P$4,'Podpůrná data'!$R$4,IF(AE64='Podpůrná data'!$P$5,'Podpůrná data'!$R$5,'Podpůrná data'!$R$6)))</f>
        <v/>
      </c>
      <c r="AI64" s="82">
        <f t="shared" si="12"/>
        <v>0</v>
      </c>
      <c r="AJ64" s="121">
        <f t="shared" si="4"/>
        <v>0</v>
      </c>
      <c r="AL64" s="125"/>
      <c r="AM64" s="119" t="str">
        <f>IF(AL64="","",'Podpůrná data'!$I$4)</f>
        <v/>
      </c>
      <c r="AN64" s="126">
        <f t="shared" si="13"/>
        <v>0</v>
      </c>
      <c r="AP64" s="128">
        <f t="shared" si="14"/>
        <v>0</v>
      </c>
      <c r="AQ64" s="120">
        <f t="shared" si="5"/>
        <v>0</v>
      </c>
      <c r="AR64" s="120">
        <f t="shared" si="6"/>
        <v>0</v>
      </c>
      <c r="AS64" s="121">
        <f t="shared" si="7"/>
        <v>0</v>
      </c>
      <c r="AU64" s="130"/>
    </row>
    <row r="65" spans="2:47" x14ac:dyDescent="0.35">
      <c r="B65" s="77">
        <v>54</v>
      </c>
      <c r="C65" s="152"/>
      <c r="D65" s="80"/>
      <c r="E65" s="117"/>
      <c r="F65" s="118"/>
      <c r="G65" s="119" t="str">
        <f>IF(D65="","",IF(D65='Podpůrná data'!$K$4,'Podpůrná data'!$F$4,'Podpůrná data'!$F$5))</f>
        <v/>
      </c>
      <c r="H65" s="119">
        <f>IFERROR(INT(ROUND(E65,2)*(VLOOKUP(INT(F65),'Podpůrná data'!$L$22:$N$981,2,FALSE))*(F65/(INT(F65)))),0)</f>
        <v>0</v>
      </c>
      <c r="I65" s="119">
        <f t="shared" si="8"/>
        <v>0</v>
      </c>
      <c r="J65" s="120">
        <f t="shared" si="1"/>
        <v>0</v>
      </c>
      <c r="K65" s="121">
        <f t="shared" si="2"/>
        <v>0</v>
      </c>
      <c r="M65" s="122"/>
      <c r="N65" s="118"/>
      <c r="O65" s="119" t="str">
        <f>IF(M65="","",'Podpůrná data'!$F$6)</f>
        <v/>
      </c>
      <c r="P65" s="119">
        <f>IFERROR(INT(ROUND(M65,2)*(VLOOKUP(INT(N65),'Podpůrná data'!$L$22:$N$981,2,FALSE))*(N65/(INT(N65)))),0)</f>
        <v>0</v>
      </c>
      <c r="Q65" s="119">
        <f t="shared" si="9"/>
        <v>0</v>
      </c>
      <c r="R65" s="123">
        <f t="shared" si="3"/>
        <v>0</v>
      </c>
      <c r="T65" s="122"/>
      <c r="U65" s="118"/>
      <c r="V65" s="119" t="str">
        <f>IF(T65="","",'Podpůrná data'!$F$7)</f>
        <v/>
      </c>
      <c r="W65" s="119">
        <f>IFERROR(INT(ROUND(T65,2)*(VLOOKUP(INT(U65),'Podpůrná data'!$L$22:$N$981,2,FALSE))*(U65/(INT(U65)))),0)</f>
        <v>0</v>
      </c>
      <c r="X65" s="119">
        <f t="shared" si="10"/>
        <v>0</v>
      </c>
      <c r="Y65" s="124"/>
      <c r="AA65" s="125"/>
      <c r="AB65" s="119" t="str">
        <f>IF(AA65="","",'Podpůrná data'!$H$4)</f>
        <v/>
      </c>
      <c r="AC65" s="126">
        <f t="shared" si="11"/>
        <v>0</v>
      </c>
      <c r="AE65" s="127"/>
      <c r="AF65" s="118"/>
      <c r="AG65" s="119" t="str">
        <f t="shared" si="0"/>
        <v/>
      </c>
      <c r="AH65" s="119" t="str">
        <f>IF(AE65="","",IF(AE65='Podpůrná data'!$P$4,'Podpůrná data'!$R$4,IF(AE65='Podpůrná data'!$P$5,'Podpůrná data'!$R$5,'Podpůrná data'!$R$6)))</f>
        <v/>
      </c>
      <c r="AI65" s="82">
        <f t="shared" si="12"/>
        <v>0</v>
      </c>
      <c r="AJ65" s="121">
        <f t="shared" si="4"/>
        <v>0</v>
      </c>
      <c r="AL65" s="125"/>
      <c r="AM65" s="119" t="str">
        <f>IF(AL65="","",'Podpůrná data'!$I$4)</f>
        <v/>
      </c>
      <c r="AN65" s="126">
        <f t="shared" si="13"/>
        <v>0</v>
      </c>
      <c r="AP65" s="128">
        <f t="shared" si="14"/>
        <v>0</v>
      </c>
      <c r="AQ65" s="120">
        <f t="shared" si="5"/>
        <v>0</v>
      </c>
      <c r="AR65" s="120">
        <f t="shared" si="6"/>
        <v>0</v>
      </c>
      <c r="AS65" s="121">
        <f t="shared" si="7"/>
        <v>0</v>
      </c>
      <c r="AU65" s="130"/>
    </row>
    <row r="66" spans="2:47" x14ac:dyDescent="0.35">
      <c r="B66" s="77">
        <v>55</v>
      </c>
      <c r="C66" s="152"/>
      <c r="D66" s="80"/>
      <c r="E66" s="117"/>
      <c r="F66" s="118"/>
      <c r="G66" s="119" t="str">
        <f>IF(D66="","",IF(D66='Podpůrná data'!$K$4,'Podpůrná data'!$F$4,'Podpůrná data'!$F$5))</f>
        <v/>
      </c>
      <c r="H66" s="119">
        <f>IFERROR(INT(ROUND(E66,2)*(VLOOKUP(INT(F66),'Podpůrná data'!$L$22:$N$981,2,FALSE))*(F66/(INT(F66)))),0)</f>
        <v>0</v>
      </c>
      <c r="I66" s="119">
        <f t="shared" si="8"/>
        <v>0</v>
      </c>
      <c r="J66" s="120">
        <f t="shared" si="1"/>
        <v>0</v>
      </c>
      <c r="K66" s="121">
        <f t="shared" si="2"/>
        <v>0</v>
      </c>
      <c r="M66" s="122"/>
      <c r="N66" s="118"/>
      <c r="O66" s="119" t="str">
        <f>IF(M66="","",'Podpůrná data'!$F$6)</f>
        <v/>
      </c>
      <c r="P66" s="119">
        <f>IFERROR(INT(ROUND(M66,2)*(VLOOKUP(INT(N66),'Podpůrná data'!$L$22:$N$981,2,FALSE))*(N66/(INT(N66)))),0)</f>
        <v>0</v>
      </c>
      <c r="Q66" s="119">
        <f t="shared" si="9"/>
        <v>0</v>
      </c>
      <c r="R66" s="123">
        <f t="shared" si="3"/>
        <v>0</v>
      </c>
      <c r="T66" s="122"/>
      <c r="U66" s="118"/>
      <c r="V66" s="119" t="str">
        <f>IF(T66="","",'Podpůrná data'!$F$7)</f>
        <v/>
      </c>
      <c r="W66" s="119">
        <f>IFERROR(INT(ROUND(T66,2)*(VLOOKUP(INT(U66),'Podpůrná data'!$L$22:$N$981,2,FALSE))*(U66/(INT(U66)))),0)</f>
        <v>0</v>
      </c>
      <c r="X66" s="119">
        <f t="shared" si="10"/>
        <v>0</v>
      </c>
      <c r="Y66" s="124"/>
      <c r="AA66" s="125"/>
      <c r="AB66" s="119" t="str">
        <f>IF(AA66="","",'Podpůrná data'!$H$4)</f>
        <v/>
      </c>
      <c r="AC66" s="126">
        <f t="shared" si="11"/>
        <v>0</v>
      </c>
      <c r="AE66" s="127"/>
      <c r="AF66" s="118"/>
      <c r="AG66" s="119" t="str">
        <f t="shared" si="0"/>
        <v/>
      </c>
      <c r="AH66" s="119" t="str">
        <f>IF(AE66="","",IF(AE66='Podpůrná data'!$P$4,'Podpůrná data'!$R$4,IF(AE66='Podpůrná data'!$P$5,'Podpůrná data'!$R$5,'Podpůrná data'!$R$6)))</f>
        <v/>
      </c>
      <c r="AI66" s="82">
        <f t="shared" si="12"/>
        <v>0</v>
      </c>
      <c r="AJ66" s="121">
        <f t="shared" si="4"/>
        <v>0</v>
      </c>
      <c r="AL66" s="125"/>
      <c r="AM66" s="119" t="str">
        <f>IF(AL66="","",'Podpůrná data'!$I$4)</f>
        <v/>
      </c>
      <c r="AN66" s="126">
        <f t="shared" si="13"/>
        <v>0</v>
      </c>
      <c r="AP66" s="128">
        <f t="shared" si="14"/>
        <v>0</v>
      </c>
      <c r="AQ66" s="120">
        <f t="shared" si="5"/>
        <v>0</v>
      </c>
      <c r="AR66" s="120">
        <f t="shared" si="6"/>
        <v>0</v>
      </c>
      <c r="AS66" s="121">
        <f t="shared" si="7"/>
        <v>0</v>
      </c>
      <c r="AU66" s="130"/>
    </row>
    <row r="67" spans="2:47" x14ac:dyDescent="0.35">
      <c r="B67" s="77">
        <v>56</v>
      </c>
      <c r="C67" s="152"/>
      <c r="D67" s="80"/>
      <c r="E67" s="117"/>
      <c r="F67" s="118"/>
      <c r="G67" s="119" t="str">
        <f>IF(D67="","",IF(D67='Podpůrná data'!$K$4,'Podpůrná data'!$F$4,'Podpůrná data'!$F$5))</f>
        <v/>
      </c>
      <c r="H67" s="119">
        <f>IFERROR(INT(ROUND(E67,2)*(VLOOKUP(INT(F67),'Podpůrná data'!$L$22:$N$981,2,FALSE))*(F67/(INT(F67)))),0)</f>
        <v>0</v>
      </c>
      <c r="I67" s="119">
        <f t="shared" si="8"/>
        <v>0</v>
      </c>
      <c r="J67" s="120">
        <f t="shared" si="1"/>
        <v>0</v>
      </c>
      <c r="K67" s="121">
        <f t="shared" si="2"/>
        <v>0</v>
      </c>
      <c r="M67" s="122"/>
      <c r="N67" s="118"/>
      <c r="O67" s="119" t="str">
        <f>IF(M67="","",'Podpůrná data'!$F$6)</f>
        <v/>
      </c>
      <c r="P67" s="119">
        <f>IFERROR(INT(ROUND(M67,2)*(VLOOKUP(INT(N67),'Podpůrná data'!$L$22:$N$981,2,FALSE))*(N67/(INT(N67)))),0)</f>
        <v>0</v>
      </c>
      <c r="Q67" s="119">
        <f t="shared" si="9"/>
        <v>0</v>
      </c>
      <c r="R67" s="123">
        <f t="shared" si="3"/>
        <v>0</v>
      </c>
      <c r="T67" s="122"/>
      <c r="U67" s="118"/>
      <c r="V67" s="119" t="str">
        <f>IF(T67="","",'Podpůrná data'!$F$7)</f>
        <v/>
      </c>
      <c r="W67" s="119">
        <f>IFERROR(INT(ROUND(T67,2)*(VLOOKUP(INT(U67),'Podpůrná data'!$L$22:$N$981,2,FALSE))*(U67/(INT(U67)))),0)</f>
        <v>0</v>
      </c>
      <c r="X67" s="119">
        <f t="shared" si="10"/>
        <v>0</v>
      </c>
      <c r="Y67" s="124"/>
      <c r="AA67" s="125"/>
      <c r="AB67" s="119" t="str">
        <f>IF(AA67="","",'Podpůrná data'!$H$4)</f>
        <v/>
      </c>
      <c r="AC67" s="126">
        <f t="shared" si="11"/>
        <v>0</v>
      </c>
      <c r="AE67" s="127"/>
      <c r="AF67" s="118"/>
      <c r="AG67" s="119" t="str">
        <f t="shared" si="0"/>
        <v/>
      </c>
      <c r="AH67" s="119" t="str">
        <f>IF(AE67="","",IF(AE67='Podpůrná data'!$P$4,'Podpůrná data'!$R$4,IF(AE67='Podpůrná data'!$P$5,'Podpůrná data'!$R$5,'Podpůrná data'!$R$6)))</f>
        <v/>
      </c>
      <c r="AI67" s="82">
        <f t="shared" si="12"/>
        <v>0</v>
      </c>
      <c r="AJ67" s="121">
        <f t="shared" si="4"/>
        <v>0</v>
      </c>
      <c r="AL67" s="125"/>
      <c r="AM67" s="119" t="str">
        <f>IF(AL67="","",'Podpůrná data'!$I$4)</f>
        <v/>
      </c>
      <c r="AN67" s="126">
        <f t="shared" si="13"/>
        <v>0</v>
      </c>
      <c r="AP67" s="128">
        <f t="shared" si="14"/>
        <v>0</v>
      </c>
      <c r="AQ67" s="120">
        <f t="shared" si="5"/>
        <v>0</v>
      </c>
      <c r="AR67" s="120">
        <f t="shared" si="6"/>
        <v>0</v>
      </c>
      <c r="AS67" s="121">
        <f t="shared" si="7"/>
        <v>0</v>
      </c>
      <c r="AU67" s="130"/>
    </row>
    <row r="68" spans="2:47" x14ac:dyDescent="0.35">
      <c r="B68" s="77">
        <v>57</v>
      </c>
      <c r="C68" s="152"/>
      <c r="D68" s="80"/>
      <c r="E68" s="117"/>
      <c r="F68" s="118"/>
      <c r="G68" s="119" t="str">
        <f>IF(D68="","",IF(D68='Podpůrná data'!$K$4,'Podpůrná data'!$F$4,'Podpůrná data'!$F$5))</f>
        <v/>
      </c>
      <c r="H68" s="119">
        <f>IFERROR(INT(ROUND(E68,2)*(VLOOKUP(INT(F68),'Podpůrná data'!$L$22:$N$981,2,FALSE))*(F68/(INT(F68)))),0)</f>
        <v>0</v>
      </c>
      <c r="I68" s="119">
        <f t="shared" si="8"/>
        <v>0</v>
      </c>
      <c r="J68" s="120">
        <f t="shared" si="1"/>
        <v>0</v>
      </c>
      <c r="K68" s="121">
        <f t="shared" si="2"/>
        <v>0</v>
      </c>
      <c r="M68" s="122"/>
      <c r="N68" s="118"/>
      <c r="O68" s="119" t="str">
        <f>IF(M68="","",'Podpůrná data'!$F$6)</f>
        <v/>
      </c>
      <c r="P68" s="119">
        <f>IFERROR(INT(ROUND(M68,2)*(VLOOKUP(INT(N68),'Podpůrná data'!$L$22:$N$981,2,FALSE))*(N68/(INT(N68)))),0)</f>
        <v>0</v>
      </c>
      <c r="Q68" s="119">
        <f t="shared" si="9"/>
        <v>0</v>
      </c>
      <c r="R68" s="123">
        <f t="shared" si="3"/>
        <v>0</v>
      </c>
      <c r="T68" s="122"/>
      <c r="U68" s="118"/>
      <c r="V68" s="119" t="str">
        <f>IF(T68="","",'Podpůrná data'!$F$7)</f>
        <v/>
      </c>
      <c r="W68" s="119">
        <f>IFERROR(INT(ROUND(T68,2)*(VLOOKUP(INT(U68),'Podpůrná data'!$L$22:$N$981,2,FALSE))*(U68/(INT(U68)))),0)</f>
        <v>0</v>
      </c>
      <c r="X68" s="119">
        <f t="shared" si="10"/>
        <v>0</v>
      </c>
      <c r="Y68" s="124"/>
      <c r="AA68" s="125"/>
      <c r="AB68" s="119" t="str">
        <f>IF(AA68="","",'Podpůrná data'!$H$4)</f>
        <v/>
      </c>
      <c r="AC68" s="126">
        <f t="shared" si="11"/>
        <v>0</v>
      </c>
      <c r="AE68" s="127"/>
      <c r="AF68" s="118"/>
      <c r="AG68" s="119" t="str">
        <f t="shared" si="0"/>
        <v/>
      </c>
      <c r="AH68" s="119" t="str">
        <f>IF(AE68="","",IF(AE68='Podpůrná data'!$P$4,'Podpůrná data'!$R$4,IF(AE68='Podpůrná data'!$P$5,'Podpůrná data'!$R$5,'Podpůrná data'!$R$6)))</f>
        <v/>
      </c>
      <c r="AI68" s="82">
        <f t="shared" si="12"/>
        <v>0</v>
      </c>
      <c r="AJ68" s="121">
        <f t="shared" si="4"/>
        <v>0</v>
      </c>
      <c r="AL68" s="125"/>
      <c r="AM68" s="119" t="str">
        <f>IF(AL68="","",'Podpůrná data'!$I$4)</f>
        <v/>
      </c>
      <c r="AN68" s="126">
        <f t="shared" si="13"/>
        <v>0</v>
      </c>
      <c r="AP68" s="128">
        <f t="shared" si="14"/>
        <v>0</v>
      </c>
      <c r="AQ68" s="120">
        <f t="shared" si="5"/>
        <v>0</v>
      </c>
      <c r="AR68" s="120">
        <f t="shared" si="6"/>
        <v>0</v>
      </c>
      <c r="AS68" s="121">
        <f t="shared" si="7"/>
        <v>0</v>
      </c>
      <c r="AU68" s="130"/>
    </row>
    <row r="69" spans="2:47" x14ac:dyDescent="0.35">
      <c r="B69" s="77">
        <v>58</v>
      </c>
      <c r="C69" s="152"/>
      <c r="D69" s="80"/>
      <c r="E69" s="117"/>
      <c r="F69" s="118"/>
      <c r="G69" s="119" t="str">
        <f>IF(D69="","",IF(D69='Podpůrná data'!$K$4,'Podpůrná data'!$F$4,'Podpůrná data'!$F$5))</f>
        <v/>
      </c>
      <c r="H69" s="119">
        <f>IFERROR(INT(ROUND(E69,2)*(VLOOKUP(INT(F69),'Podpůrná data'!$L$22:$N$981,2,FALSE))*(F69/(INT(F69)))),0)</f>
        <v>0</v>
      </c>
      <c r="I69" s="119">
        <f t="shared" si="8"/>
        <v>0</v>
      </c>
      <c r="J69" s="120">
        <f t="shared" si="1"/>
        <v>0</v>
      </c>
      <c r="K69" s="121">
        <f t="shared" si="2"/>
        <v>0</v>
      </c>
      <c r="M69" s="122"/>
      <c r="N69" s="118"/>
      <c r="O69" s="119" t="str">
        <f>IF(M69="","",'Podpůrná data'!$F$6)</f>
        <v/>
      </c>
      <c r="P69" s="119">
        <f>IFERROR(INT(ROUND(M69,2)*(VLOOKUP(INT(N69),'Podpůrná data'!$L$22:$N$981,2,FALSE))*(N69/(INT(N69)))),0)</f>
        <v>0</v>
      </c>
      <c r="Q69" s="119">
        <f t="shared" si="9"/>
        <v>0</v>
      </c>
      <c r="R69" s="123">
        <f t="shared" si="3"/>
        <v>0</v>
      </c>
      <c r="T69" s="122"/>
      <c r="U69" s="118"/>
      <c r="V69" s="119" t="str">
        <f>IF(T69="","",'Podpůrná data'!$F$7)</f>
        <v/>
      </c>
      <c r="W69" s="119">
        <f>IFERROR(INT(ROUND(T69,2)*(VLOOKUP(INT(U69),'Podpůrná data'!$L$22:$N$981,2,FALSE))*(U69/(INT(U69)))),0)</f>
        <v>0</v>
      </c>
      <c r="X69" s="119">
        <f t="shared" si="10"/>
        <v>0</v>
      </c>
      <c r="Y69" s="124"/>
      <c r="AA69" s="125"/>
      <c r="AB69" s="119" t="str">
        <f>IF(AA69="","",'Podpůrná data'!$H$4)</f>
        <v/>
      </c>
      <c r="AC69" s="126">
        <f t="shared" si="11"/>
        <v>0</v>
      </c>
      <c r="AE69" s="127"/>
      <c r="AF69" s="118"/>
      <c r="AG69" s="119" t="str">
        <f t="shared" si="0"/>
        <v/>
      </c>
      <c r="AH69" s="119" t="str">
        <f>IF(AE69="","",IF(AE69='Podpůrná data'!$P$4,'Podpůrná data'!$R$4,IF(AE69='Podpůrná data'!$P$5,'Podpůrná data'!$R$5,'Podpůrná data'!$R$6)))</f>
        <v/>
      </c>
      <c r="AI69" s="82">
        <f t="shared" si="12"/>
        <v>0</v>
      </c>
      <c r="AJ69" s="121">
        <f t="shared" si="4"/>
        <v>0</v>
      </c>
      <c r="AL69" s="125"/>
      <c r="AM69" s="119" t="str">
        <f>IF(AL69="","",'Podpůrná data'!$I$4)</f>
        <v/>
      </c>
      <c r="AN69" s="126">
        <f t="shared" si="13"/>
        <v>0</v>
      </c>
      <c r="AP69" s="128">
        <f t="shared" si="14"/>
        <v>0</v>
      </c>
      <c r="AQ69" s="120">
        <f t="shared" si="5"/>
        <v>0</v>
      </c>
      <c r="AR69" s="120">
        <f t="shared" si="6"/>
        <v>0</v>
      </c>
      <c r="AS69" s="121">
        <f t="shared" si="7"/>
        <v>0</v>
      </c>
      <c r="AU69" s="130"/>
    </row>
    <row r="70" spans="2:47" x14ac:dyDescent="0.35">
      <c r="B70" s="77">
        <v>59</v>
      </c>
      <c r="C70" s="152"/>
      <c r="D70" s="80"/>
      <c r="E70" s="117"/>
      <c r="F70" s="118"/>
      <c r="G70" s="119" t="str">
        <f>IF(D70="","",IF(D70='Podpůrná data'!$K$4,'Podpůrná data'!$F$4,'Podpůrná data'!$F$5))</f>
        <v/>
      </c>
      <c r="H70" s="119">
        <f>IFERROR(INT(ROUND(E70,2)*(VLOOKUP(INT(F70),'Podpůrná data'!$L$22:$N$981,2,FALSE))*(F70/(INT(F70)))),0)</f>
        <v>0</v>
      </c>
      <c r="I70" s="119">
        <f t="shared" si="8"/>
        <v>0</v>
      </c>
      <c r="J70" s="120">
        <f t="shared" si="1"/>
        <v>0</v>
      </c>
      <c r="K70" s="121">
        <f t="shared" si="2"/>
        <v>0</v>
      </c>
      <c r="M70" s="122"/>
      <c r="N70" s="118"/>
      <c r="O70" s="119" t="str">
        <f>IF(M70="","",'Podpůrná data'!$F$6)</f>
        <v/>
      </c>
      <c r="P70" s="119">
        <f>IFERROR(INT(ROUND(M70,2)*(VLOOKUP(INT(N70),'Podpůrná data'!$L$22:$N$981,2,FALSE))*(N70/(INT(N70)))),0)</f>
        <v>0</v>
      </c>
      <c r="Q70" s="119">
        <f t="shared" si="9"/>
        <v>0</v>
      </c>
      <c r="R70" s="123">
        <f t="shared" si="3"/>
        <v>0</v>
      </c>
      <c r="T70" s="122"/>
      <c r="U70" s="118"/>
      <c r="V70" s="119" t="str">
        <f>IF(T70="","",'Podpůrná data'!$F$7)</f>
        <v/>
      </c>
      <c r="W70" s="119">
        <f>IFERROR(INT(ROUND(T70,2)*(VLOOKUP(INT(U70),'Podpůrná data'!$L$22:$N$981,2,FALSE))*(U70/(INT(U70)))),0)</f>
        <v>0</v>
      </c>
      <c r="X70" s="119">
        <f t="shared" si="10"/>
        <v>0</v>
      </c>
      <c r="Y70" s="124"/>
      <c r="AA70" s="125"/>
      <c r="AB70" s="119" t="str">
        <f>IF(AA70="","",'Podpůrná data'!$H$4)</f>
        <v/>
      </c>
      <c r="AC70" s="126">
        <f t="shared" si="11"/>
        <v>0</v>
      </c>
      <c r="AE70" s="127"/>
      <c r="AF70" s="118"/>
      <c r="AG70" s="119" t="str">
        <f t="shared" si="0"/>
        <v/>
      </c>
      <c r="AH70" s="119" t="str">
        <f>IF(AE70="","",IF(AE70='Podpůrná data'!$P$4,'Podpůrná data'!$R$4,IF(AE70='Podpůrná data'!$P$5,'Podpůrná data'!$R$5,'Podpůrná data'!$R$6)))</f>
        <v/>
      </c>
      <c r="AI70" s="82">
        <f t="shared" si="12"/>
        <v>0</v>
      </c>
      <c r="AJ70" s="121">
        <f t="shared" si="4"/>
        <v>0</v>
      </c>
      <c r="AL70" s="125"/>
      <c r="AM70" s="119" t="str">
        <f>IF(AL70="","",'Podpůrná data'!$I$4)</f>
        <v/>
      </c>
      <c r="AN70" s="126">
        <f t="shared" si="13"/>
        <v>0</v>
      </c>
      <c r="AP70" s="128">
        <f t="shared" si="14"/>
        <v>0</v>
      </c>
      <c r="AQ70" s="120">
        <f t="shared" si="5"/>
        <v>0</v>
      </c>
      <c r="AR70" s="120">
        <f t="shared" si="6"/>
        <v>0</v>
      </c>
      <c r="AS70" s="121">
        <f t="shared" si="7"/>
        <v>0</v>
      </c>
      <c r="AU70" s="130"/>
    </row>
    <row r="71" spans="2:47" ht="15" thickBot="1" x14ac:dyDescent="0.4">
      <c r="B71" s="78">
        <v>60</v>
      </c>
      <c r="C71" s="153"/>
      <c r="D71" s="81"/>
      <c r="E71" s="131"/>
      <c r="F71" s="132"/>
      <c r="G71" s="133" t="str">
        <f>IF(D71="","",IF(D71='Podpůrná data'!$K$4,'Podpůrná data'!$F$4,'Podpůrná data'!$F$5))</f>
        <v/>
      </c>
      <c r="H71" s="133">
        <f>IFERROR(INT(ROUND(E71,2)*(VLOOKUP(INT(F71),'Podpůrná data'!$L$22:$N$981,2,FALSE))*(F71/(INT(F71)))),0)</f>
        <v>0</v>
      </c>
      <c r="I71" s="133">
        <f t="shared" si="8"/>
        <v>0</v>
      </c>
      <c r="J71" s="134">
        <f t="shared" si="1"/>
        <v>0</v>
      </c>
      <c r="K71" s="135">
        <f t="shared" si="2"/>
        <v>0</v>
      </c>
      <c r="M71" s="136"/>
      <c r="N71" s="132"/>
      <c r="O71" s="133" t="str">
        <f>IF(M71="","",'Podpůrná data'!$F$6)</f>
        <v/>
      </c>
      <c r="P71" s="133">
        <f>IFERROR(INT(ROUND(M71,2)*(VLOOKUP(INT(N71),'Podpůrná data'!$L$22:$N$981,2,FALSE))*(N71/(INT(N71)))),0)</f>
        <v>0</v>
      </c>
      <c r="Q71" s="133">
        <f t="shared" si="9"/>
        <v>0</v>
      </c>
      <c r="R71" s="137">
        <f t="shared" si="3"/>
        <v>0</v>
      </c>
      <c r="T71" s="136"/>
      <c r="U71" s="132"/>
      <c r="V71" s="133" t="str">
        <f>IF(T71="","",'Podpůrná data'!$F$7)</f>
        <v/>
      </c>
      <c r="W71" s="133">
        <f>IFERROR(INT(ROUND(T71,2)*(VLOOKUP(INT(U71),'Podpůrná data'!$L$22:$N$981,2,FALSE))*(U71/(INT(U71)))),0)</f>
        <v>0</v>
      </c>
      <c r="X71" s="133">
        <f t="shared" si="10"/>
        <v>0</v>
      </c>
      <c r="Y71" s="138"/>
      <c r="AA71" s="139"/>
      <c r="AB71" s="133" t="str">
        <f>IF(AA71="","",'Podpůrná data'!$H$4)</f>
        <v/>
      </c>
      <c r="AC71" s="140">
        <f t="shared" si="11"/>
        <v>0</v>
      </c>
      <c r="AE71" s="141"/>
      <c r="AF71" s="132"/>
      <c r="AG71" s="133" t="str">
        <f t="shared" si="0"/>
        <v/>
      </c>
      <c r="AH71" s="133" t="str">
        <f>IF(AE71="","",IF(AE71='Podpůrná data'!$P$4,'Podpůrná data'!$R$4,IF(AE71='Podpůrná data'!$P$5,'Podpůrná data'!$R$5,'Podpůrná data'!$R$6)))</f>
        <v/>
      </c>
      <c r="AI71" s="142">
        <f t="shared" si="12"/>
        <v>0</v>
      </c>
      <c r="AJ71" s="135">
        <f t="shared" si="4"/>
        <v>0</v>
      </c>
      <c r="AL71" s="139"/>
      <c r="AM71" s="133" t="str">
        <f>IF(AL71="","",'Podpůrná data'!$I$4)</f>
        <v/>
      </c>
      <c r="AN71" s="140">
        <f t="shared" si="13"/>
        <v>0</v>
      </c>
      <c r="AP71" s="143">
        <f t="shared" si="14"/>
        <v>0</v>
      </c>
      <c r="AQ71" s="134">
        <f t="shared" si="5"/>
        <v>0</v>
      </c>
      <c r="AR71" s="134">
        <f t="shared" si="6"/>
        <v>0</v>
      </c>
      <c r="AS71" s="135">
        <f t="shared" si="7"/>
        <v>0</v>
      </c>
      <c r="AU71" s="144"/>
    </row>
    <row r="72" spans="2:47" ht="16.5" customHeight="1" x14ac:dyDescent="0.35">
      <c r="R72" s="145"/>
    </row>
    <row r="73" spans="2:47" ht="18.649999999999999" customHeight="1" x14ac:dyDescent="0.35">
      <c r="B73" s="241" t="s">
        <v>9</v>
      </c>
      <c r="C73" s="241"/>
      <c r="D73" s="146" t="s">
        <v>252</v>
      </c>
      <c r="G73" s="148">
        <f>'Podpůrná data'!$F$4</f>
        <v>454</v>
      </c>
      <c r="H73" s="119">
        <f>SUMIFS(H12:H71,D12:D71,D73)</f>
        <v>0</v>
      </c>
      <c r="I73" s="148">
        <f>SUMIFS(I12:I71,D12:D71,D73)</f>
        <v>0</v>
      </c>
      <c r="J73" s="120">
        <f>SUMIFS(J12:J71,D12:D71,D73)</f>
        <v>0</v>
      </c>
      <c r="K73" s="120">
        <f>SUMIFS(K12:K71,D12:D71,D73)</f>
        <v>0</v>
      </c>
      <c r="O73" s="242">
        <f>'Podpůrná data'!$F$6</f>
        <v>570</v>
      </c>
      <c r="P73" s="244">
        <f>SUM(P12:P71)</f>
        <v>0</v>
      </c>
      <c r="Q73" s="242">
        <f>SUM(Q12:Q71)</f>
        <v>0</v>
      </c>
      <c r="R73" s="246">
        <f>SUM(R12:R71)</f>
        <v>0</v>
      </c>
      <c r="V73" s="242">
        <f>'Podpůrná data'!$F$7</f>
        <v>486</v>
      </c>
      <c r="W73" s="244">
        <f>SUM(W12:W71)</f>
        <v>0</v>
      </c>
      <c r="X73" s="242">
        <f>SUM(X12:X71)</f>
        <v>0</v>
      </c>
      <c r="Y73" s="248">
        <f>SUM(Y12:Y71)</f>
        <v>0</v>
      </c>
      <c r="AA73" s="244">
        <f>SUM(AA12:AA71)</f>
        <v>0</v>
      </c>
      <c r="AB73" s="242">
        <f>'Podpůrná data'!$H$4</f>
        <v>9114</v>
      </c>
      <c r="AC73" s="242">
        <f>SUM(AC12:AC71)</f>
        <v>0</v>
      </c>
      <c r="AE73" s="146" t="s">
        <v>254</v>
      </c>
      <c r="AG73" s="147">
        <f>SUMIFS(AG12:AG71,AE12:AE71,AE73)</f>
        <v>0</v>
      </c>
      <c r="AH73" s="148">
        <f>'Podpůrná data'!$R$4</f>
        <v>3273</v>
      </c>
      <c r="AI73" s="148">
        <f>SUMIFS(AI12:AI71,AE12:AE71,AE73)</f>
        <v>0</v>
      </c>
      <c r="AJ73" s="147">
        <f>SUMIFS(AJ12:AJ71,AE12:AE71,AE73)</f>
        <v>0</v>
      </c>
      <c r="AL73" s="244">
        <f>SUM(AL12:AL71)</f>
        <v>0</v>
      </c>
      <c r="AM73" s="242">
        <f>'Podpůrná data'!$I$4</f>
        <v>317</v>
      </c>
      <c r="AN73" s="242">
        <f>SUM(AN12:AN71)</f>
        <v>0</v>
      </c>
      <c r="AP73" s="251">
        <f>SUM(AP12:AP71)</f>
        <v>0</v>
      </c>
      <c r="AQ73" s="225">
        <f>SUM(AQ12:AQ71)</f>
        <v>0</v>
      </c>
      <c r="AR73" s="225">
        <f t="shared" ref="AR73:AS73" si="15">SUM(AR12:AR71)</f>
        <v>0</v>
      </c>
      <c r="AS73" s="225">
        <f t="shared" si="15"/>
        <v>0</v>
      </c>
    </row>
    <row r="74" spans="2:47" ht="16.5" customHeight="1" x14ac:dyDescent="0.35">
      <c r="B74" s="241"/>
      <c r="C74" s="241"/>
      <c r="D74" s="146" t="s">
        <v>253</v>
      </c>
      <c r="G74" s="148">
        <f>'Podpůrná data'!$F$5</f>
        <v>570</v>
      </c>
      <c r="H74" s="119">
        <f>SUMIFS(H12:H71,D12:D71,D74)</f>
        <v>0</v>
      </c>
      <c r="I74" s="148">
        <f>SUMIFS(I12:I71,D12:D71,D74)</f>
        <v>0</v>
      </c>
      <c r="J74" s="120">
        <f>SUMIFS(J12:J71,D12:D71,D74)</f>
        <v>0</v>
      </c>
      <c r="K74" s="120">
        <f>SUMIFS(K12:K71,D12:D71,D74)</f>
        <v>0</v>
      </c>
      <c r="O74" s="243"/>
      <c r="P74" s="245"/>
      <c r="Q74" s="243"/>
      <c r="R74" s="247"/>
      <c r="V74" s="243"/>
      <c r="W74" s="245"/>
      <c r="X74" s="243"/>
      <c r="Y74" s="245"/>
      <c r="AA74" s="245"/>
      <c r="AB74" s="243"/>
      <c r="AC74" s="243"/>
      <c r="AE74" s="146" t="s">
        <v>255</v>
      </c>
      <c r="AG74" s="147">
        <f>SUMIFS(AG12:AG71,AE12:AE71,AE74)</f>
        <v>0</v>
      </c>
      <c r="AH74" s="148">
        <f>'Podpůrná data'!$R$5</f>
        <v>3818</v>
      </c>
      <c r="AI74" s="148">
        <f>SUMIFS(AI12:AI71,AE12:AE71,AE74)</f>
        <v>0</v>
      </c>
      <c r="AJ74" s="147">
        <f>SUMIFS(AJ12:AJ71,AE12:AE71,AE74)</f>
        <v>0</v>
      </c>
      <c r="AL74" s="245"/>
      <c r="AM74" s="243"/>
      <c r="AN74" s="243"/>
      <c r="AP74" s="252"/>
      <c r="AQ74" s="226"/>
      <c r="AR74" s="226"/>
      <c r="AS74" s="226"/>
    </row>
    <row r="75" spans="2:47" ht="16.5" customHeight="1" x14ac:dyDescent="0.35">
      <c r="R75" s="145"/>
      <c r="AE75" s="146" t="s">
        <v>233</v>
      </c>
      <c r="AG75" s="147">
        <f>SUMIFS(AG12:AG71,AE12:AE71,AE75)</f>
        <v>0</v>
      </c>
      <c r="AH75" s="148">
        <f>'Podpůrná data'!$R$6</f>
        <v>4364</v>
      </c>
      <c r="AI75" s="148">
        <f>SUMIFS(AI12:AI71,AE12:AE71,AE75)</f>
        <v>0</v>
      </c>
      <c r="AJ75" s="147">
        <f>SUMIFS(AJ12:AJ71,AE12:AE71,AE75)</f>
        <v>0</v>
      </c>
    </row>
    <row r="76" spans="2:47" ht="16.5" customHeight="1" x14ac:dyDescent="0.35">
      <c r="R76" s="145"/>
    </row>
    <row r="77" spans="2:47" ht="16.5" customHeight="1" x14ac:dyDescent="0.35">
      <c r="R77" s="145"/>
    </row>
    <row r="78" spans="2:47" ht="16.5" customHeight="1" x14ac:dyDescent="0.35">
      <c r="R78" s="145"/>
    </row>
    <row r="79" spans="2:47" ht="16.5" customHeight="1" x14ac:dyDescent="0.35">
      <c r="R79" s="145"/>
    </row>
    <row r="80" spans="2:47" ht="16.5" customHeight="1" x14ac:dyDescent="0.35">
      <c r="R80" s="145"/>
    </row>
    <row r="81" spans="18:18" ht="16.5" customHeight="1" x14ac:dyDescent="0.35">
      <c r="R81" s="145"/>
    </row>
    <row r="82" spans="18:18" ht="16.5" customHeight="1" x14ac:dyDescent="0.35">
      <c r="R82" s="145"/>
    </row>
  </sheetData>
  <sheetProtection algorithmName="SHA-512" hashValue="dXDYm5fmIkUzITDza7jYKEw2UbonCKsqp7sbcONRQ4dBmVTryTkOO34OEO/4Ej4zGou/Hs8i+xfRKYWCL/JN/g==" saltValue="TBZli30QjKN+bXL5OYBLSg==" spinCount="100000" sheet="1" formatRows="0"/>
  <mergeCells count="35">
    <mergeCell ref="B7:C7"/>
    <mergeCell ref="D7:K7"/>
    <mergeCell ref="B6:C6"/>
    <mergeCell ref="D6:K6"/>
    <mergeCell ref="AQ73:AQ74"/>
    <mergeCell ref="AP73:AP74"/>
    <mergeCell ref="Q73:Q74"/>
    <mergeCell ref="AR73:AR74"/>
    <mergeCell ref="R73:R74"/>
    <mergeCell ref="AL73:AL74"/>
    <mergeCell ref="AM73:AM74"/>
    <mergeCell ref="AN73:AN74"/>
    <mergeCell ref="AC73:AC74"/>
    <mergeCell ref="V73:V74"/>
    <mergeCell ref="W73:W74"/>
    <mergeCell ref="X73:X74"/>
    <mergeCell ref="Y73:Y74"/>
    <mergeCell ref="AB73:AB74"/>
    <mergeCell ref="AA73:AA74"/>
    <mergeCell ref="AU10:AU11"/>
    <mergeCell ref="AS73:AS74"/>
    <mergeCell ref="B4:K4"/>
    <mergeCell ref="D9:K9"/>
    <mergeCell ref="AP9:AS9"/>
    <mergeCell ref="AQ10:AS10"/>
    <mergeCell ref="B9:C11"/>
    <mergeCell ref="T9:Y9"/>
    <mergeCell ref="M9:R9"/>
    <mergeCell ref="AL9:AN9"/>
    <mergeCell ref="AE9:AJ9"/>
    <mergeCell ref="AA9:AC9"/>
    <mergeCell ref="J10:K10"/>
    <mergeCell ref="B73:C74"/>
    <mergeCell ref="O73:O74"/>
    <mergeCell ref="P73:P74"/>
  </mergeCells>
  <conditionalFormatting sqref="B6:B7">
    <cfRule type="expression" dxfId="14" priority="4" stopIfTrue="1">
      <formula>$AE$9&gt;#REF!</formula>
    </cfRule>
    <cfRule type="expression" dxfId="13" priority="5" stopIfTrue="1">
      <formula>$AE$9&lt;#REF!</formula>
    </cfRule>
    <cfRule type="expression" dxfId="12" priority="6">
      <formula>$AE$9&gt;#REF!</formula>
    </cfRule>
  </conditionalFormatting>
  <conditionalFormatting sqref="D9">
    <cfRule type="expression" dxfId="11" priority="37" stopIfTrue="1">
      <formula>$AL$9&gt;#REF!</formula>
    </cfRule>
    <cfRule type="expression" dxfId="10" priority="38" stopIfTrue="1">
      <formula>$AL$9&lt;#REF!</formula>
    </cfRule>
    <cfRule type="expression" dxfId="9" priority="39">
      <formula>$AL$9&gt;#REF!</formula>
    </cfRule>
  </conditionalFormatting>
  <conditionalFormatting sqref="AE9">
    <cfRule type="expression" dxfId="8" priority="31" stopIfTrue="1">
      <formula>$AL$9&gt;#REF!</formula>
    </cfRule>
    <cfRule type="expression" dxfId="7" priority="32" stopIfTrue="1">
      <formula>$AL$9&lt;#REF!</formula>
    </cfRule>
    <cfRule type="expression" dxfId="6" priority="33">
      <formula>$AL$9&gt;#REF!</formula>
    </cfRule>
  </conditionalFormatting>
  <conditionalFormatting sqref="AL9:AM9">
    <cfRule type="expression" dxfId="5" priority="28" stopIfTrue="1">
      <formula>$AL$9&gt;#REF!</formula>
    </cfRule>
    <cfRule type="expression" dxfId="4" priority="29" stopIfTrue="1">
      <formula>$AL$9&lt;#REF!</formula>
    </cfRule>
    <cfRule type="expression" dxfId="3" priority="30">
      <formula>$AL$9&gt;#REF!</formula>
    </cfRule>
  </conditionalFormatting>
  <conditionalFormatting sqref="AP9">
    <cfRule type="expression" dxfId="2" priority="7" stopIfTrue="1">
      <formula>$AL$9&gt;#REF!</formula>
    </cfRule>
    <cfRule type="expression" dxfId="1" priority="8" stopIfTrue="1">
      <formula>$AL$9&lt;#REF!</formula>
    </cfRule>
    <cfRule type="expression" dxfId="0" priority="9">
      <formula>$AL$9&gt;#REF!</formula>
    </cfRule>
  </conditionalFormatting>
  <dataValidations count="5">
    <dataValidation type="decimal" allowBlank="1" showInputMessage="1" showErrorMessage="1" error="Délka mobility v měsících není v souladu s Pravidly pro žadatele a příjemce - specifická část. " sqref="AF12:AF71" xr:uid="{7A074526-8266-4C2A-BBEA-BCB2ACB6BB06}">
      <formula1>1</formula1>
      <formula2>6</formula2>
    </dataValidation>
    <dataValidation type="decimal" allowBlank="1" showInputMessage="1" showErrorMessage="1" sqref="M12:M71" xr:uid="{687F35DB-48B7-4350-A840-54159B503CFB}">
      <formula1>0.01</formula1>
      <formula2>0.2</formula2>
    </dataValidation>
    <dataValidation type="decimal" allowBlank="1" showInputMessage="1" showErrorMessage="1" sqref="T12:T71" xr:uid="{16E8DA24-0114-4ACD-A3C2-A8B4DBF9A235}">
      <formula1>0.01</formula1>
      <formula2>2</formula2>
    </dataValidation>
    <dataValidation type="decimal" allowBlank="1" showInputMessage="1" showErrorMessage="1" sqref="E12:E71" xr:uid="{6359157D-10C9-4554-AE92-6DB569074D79}">
      <formula1>0.5</formula1>
      <formula2>1</formula2>
    </dataValidation>
    <dataValidation type="decimal" allowBlank="1" showInputMessage="1" showErrorMessage="1" sqref="F12:F71" xr:uid="{EFB0730D-870E-4608-B0C2-4028F2D9D0E4}">
      <formula1>12</formula1>
      <formula2>36</formula2>
    </dataValidation>
  </dataValidations>
  <pageMargins left="0.7" right="0.7" top="0.78740157499999996" bottom="0.78740157499999996" header="0.3" footer="0.3"/>
  <pageSetup paperSize="9" scale="80" orientation="landscape" r:id="rId1"/>
  <ignoredErrors>
    <ignoredError sqref="AM73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A06801-0ABA-4F9C-AD04-5C7FC70434AF}">
          <x14:formula1>
            <xm:f>'Podpůrná data'!$K$4:$K$5</xm:f>
          </x14:formula1>
          <xm:sqref>D12:D71</xm:sqref>
        </x14:dataValidation>
        <x14:dataValidation type="list" allowBlank="1" showInputMessage="1" showErrorMessage="1" xr:uid="{60C60AC4-42B4-42E1-A83E-B8131CE3B331}">
          <x14:formula1>
            <xm:f>'Podpůrná data'!$P$4:$P$6</xm:f>
          </x14:formula1>
          <xm:sqref>AE12:AE71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8E6E-0A07-4CD0-9107-3CA1BD4CF3A5}">
  <dimension ref="A1:R981"/>
  <sheetViews>
    <sheetView zoomScale="90" zoomScaleNormal="90" workbookViewId="0">
      <selection activeCell="F7" sqref="F7:F9"/>
    </sheetView>
  </sheetViews>
  <sheetFormatPr defaultRowHeight="14.5" x14ac:dyDescent="0.35"/>
  <cols>
    <col min="1" max="1" width="37.6328125" customWidth="1"/>
    <col min="2" max="2" width="36.54296875" customWidth="1"/>
    <col min="3" max="3" width="20.54296875" customWidth="1"/>
    <col min="4" max="4" width="13.453125" bestFit="1" customWidth="1"/>
    <col min="5" max="7" width="14.81640625" customWidth="1"/>
    <col min="8" max="8" width="33.1796875" customWidth="1"/>
    <col min="9" max="9" width="21.453125" customWidth="1"/>
    <col min="11" max="11" width="11.1796875" bestFit="1" customWidth="1"/>
    <col min="12" max="12" width="13.453125" style="6" customWidth="1"/>
    <col min="13" max="13" width="9.54296875" customWidth="1"/>
    <col min="14" max="14" width="9.453125" customWidth="1"/>
    <col min="16" max="16" width="38.453125" customWidth="1"/>
    <col min="17" max="18" width="13.1796875" customWidth="1"/>
  </cols>
  <sheetData>
    <row r="1" spans="1:18" ht="14.5" customHeight="1" x14ac:dyDescent="0.35">
      <c r="L1" s="28"/>
      <c r="M1" s="5"/>
      <c r="N1" s="5"/>
    </row>
    <row r="2" spans="1:18" ht="14.5" customHeight="1" x14ac:dyDescent="0.35">
      <c r="A2" s="258"/>
      <c r="B2" s="258"/>
      <c r="C2" s="258"/>
      <c r="D2" s="258"/>
      <c r="E2" s="258"/>
      <c r="F2" s="258"/>
      <c r="G2" s="259"/>
    </row>
    <row r="3" spans="1:18" ht="74.150000000000006" customHeight="1" x14ac:dyDescent="0.35">
      <c r="A3" s="8" t="s">
        <v>4</v>
      </c>
      <c r="B3" s="8" t="s">
        <v>5</v>
      </c>
      <c r="C3" s="8" t="s">
        <v>6</v>
      </c>
      <c r="D3" s="8" t="s">
        <v>7</v>
      </c>
      <c r="E3" s="8" t="s">
        <v>230</v>
      </c>
      <c r="F3" s="30" t="s">
        <v>227</v>
      </c>
      <c r="G3" s="34"/>
      <c r="H3" s="35" t="s">
        <v>238</v>
      </c>
      <c r="I3" s="35" t="s">
        <v>239</v>
      </c>
      <c r="L3"/>
      <c r="N3" s="33"/>
    </row>
    <row r="4" spans="1:18" ht="14.5" customHeight="1" x14ac:dyDescent="0.35">
      <c r="A4" s="260" t="s">
        <v>15</v>
      </c>
      <c r="B4" s="262">
        <v>23101</v>
      </c>
      <c r="C4" s="9" t="s">
        <v>225</v>
      </c>
      <c r="D4" s="7">
        <v>48647</v>
      </c>
      <c r="E4" s="10">
        <f t="shared" ref="E4:E9" si="0">D4*1.338</f>
        <v>65089.686000000002</v>
      </c>
      <c r="F4" s="10">
        <f>FLOOR(E4*12/1720,1)</f>
        <v>454</v>
      </c>
      <c r="H4" s="255">
        <v>9114</v>
      </c>
      <c r="I4" s="255">
        <v>317</v>
      </c>
      <c r="K4" t="s">
        <v>252</v>
      </c>
      <c r="L4"/>
      <c r="P4" s="20" t="s">
        <v>254</v>
      </c>
      <c r="Q4" s="20">
        <v>1</v>
      </c>
      <c r="R4" s="149">
        <v>3273</v>
      </c>
    </row>
    <row r="5" spans="1:18" ht="14.5" customHeight="1" x14ac:dyDescent="0.35">
      <c r="A5" s="261"/>
      <c r="B5" s="263"/>
      <c r="C5" s="9" t="s">
        <v>226</v>
      </c>
      <c r="D5" s="7">
        <v>61155</v>
      </c>
      <c r="E5" s="10">
        <f t="shared" si="0"/>
        <v>81825.39</v>
      </c>
      <c r="F5" s="10">
        <f>FLOOR(E5*12/1720,1)</f>
        <v>570</v>
      </c>
      <c r="H5" s="256"/>
      <c r="I5" s="256"/>
      <c r="K5" t="s">
        <v>253</v>
      </c>
      <c r="L5"/>
      <c r="P5" s="20" t="s">
        <v>255</v>
      </c>
      <c r="Q5" s="20">
        <v>2</v>
      </c>
      <c r="R5" s="149">
        <v>3818</v>
      </c>
    </row>
    <row r="6" spans="1:18" ht="14.5" customHeight="1" x14ac:dyDescent="0.35">
      <c r="A6" s="8" t="s">
        <v>214</v>
      </c>
      <c r="B6" s="32">
        <v>23101</v>
      </c>
      <c r="C6" s="9" t="s">
        <v>226</v>
      </c>
      <c r="D6" s="7">
        <v>61155</v>
      </c>
      <c r="E6" s="10">
        <f t="shared" si="0"/>
        <v>81825.39</v>
      </c>
      <c r="F6" s="10">
        <f>FLOOR(E6*12/1720,1)</f>
        <v>570</v>
      </c>
      <c r="H6" s="256"/>
      <c r="I6" s="256"/>
      <c r="L6"/>
      <c r="P6" s="20" t="s">
        <v>233</v>
      </c>
      <c r="Q6" s="20">
        <v>3</v>
      </c>
      <c r="R6" s="149">
        <v>4364</v>
      </c>
    </row>
    <row r="7" spans="1:18" ht="14.5" customHeight="1" x14ac:dyDescent="0.35">
      <c r="A7" s="260" t="s">
        <v>228</v>
      </c>
      <c r="B7" s="262">
        <v>23101</v>
      </c>
      <c r="C7" s="9" t="s">
        <v>225</v>
      </c>
      <c r="D7" s="7">
        <v>48647</v>
      </c>
      <c r="E7" s="10">
        <f t="shared" si="0"/>
        <v>65089.686000000002</v>
      </c>
      <c r="F7" s="264">
        <f>FLOOR(SUM(E7:E9)*12/5160,1)</f>
        <v>486</v>
      </c>
      <c r="H7" s="256"/>
      <c r="I7" s="256"/>
      <c r="L7"/>
    </row>
    <row r="8" spans="1:18" ht="14.5" customHeight="1" x14ac:dyDescent="0.35">
      <c r="A8" s="261"/>
      <c r="B8" s="263"/>
      <c r="C8" s="9" t="s">
        <v>226</v>
      </c>
      <c r="D8" s="7">
        <v>61155</v>
      </c>
      <c r="E8" s="10">
        <f t="shared" si="0"/>
        <v>81825.39</v>
      </c>
      <c r="F8" s="265"/>
      <c r="H8" s="256"/>
      <c r="I8" s="256"/>
      <c r="L8"/>
    </row>
    <row r="9" spans="1:18" ht="14.5" customHeight="1" x14ac:dyDescent="0.35">
      <c r="A9" s="29" t="s">
        <v>229</v>
      </c>
      <c r="B9" s="32">
        <v>31</v>
      </c>
      <c r="C9" s="9" t="s">
        <v>225</v>
      </c>
      <c r="D9" s="7">
        <v>46665</v>
      </c>
      <c r="E9" s="10">
        <f t="shared" si="0"/>
        <v>62437.770000000004</v>
      </c>
      <c r="F9" s="266"/>
      <c r="H9" s="257"/>
      <c r="I9" s="257"/>
      <c r="L9"/>
    </row>
    <row r="10" spans="1:18" ht="14.5" customHeight="1" x14ac:dyDescent="0.35">
      <c r="A10" s="4" t="s">
        <v>261</v>
      </c>
      <c r="E10" s="6"/>
      <c r="H10" s="253" t="s">
        <v>266</v>
      </c>
    </row>
    <row r="11" spans="1:18" ht="14.5" customHeight="1" x14ac:dyDescent="0.35">
      <c r="D11" s="31"/>
      <c r="F11" s="31"/>
      <c r="H11" s="254"/>
    </row>
    <row r="12" spans="1:18" x14ac:dyDescent="0.35">
      <c r="D12" s="31"/>
    </row>
    <row r="13" spans="1:18" ht="18.5" x14ac:dyDescent="0.45">
      <c r="A13" s="11" t="s">
        <v>16</v>
      </c>
      <c r="B13" s="12"/>
    </row>
    <row r="14" spans="1:18" ht="14.15" customHeight="1" x14ac:dyDescent="0.35">
      <c r="B14" s="12"/>
    </row>
    <row r="15" spans="1:18" x14ac:dyDescent="0.35">
      <c r="A15" s="13" t="s">
        <v>17</v>
      </c>
      <c r="B15" s="14" t="s">
        <v>18</v>
      </c>
      <c r="C15" s="14" t="s">
        <v>19</v>
      </c>
    </row>
    <row r="16" spans="1:18" x14ac:dyDescent="0.35">
      <c r="A16" s="15" t="s">
        <v>20</v>
      </c>
      <c r="B16" s="15" t="s">
        <v>21</v>
      </c>
      <c r="C16" s="15" t="s">
        <v>22</v>
      </c>
    </row>
    <row r="17" spans="1:14" x14ac:dyDescent="0.35">
      <c r="A17" s="15" t="s">
        <v>23</v>
      </c>
      <c r="B17" s="15" t="s">
        <v>24</v>
      </c>
      <c r="C17" s="15" t="s">
        <v>25</v>
      </c>
    </row>
    <row r="18" spans="1:14" x14ac:dyDescent="0.35">
      <c r="A18" s="15" t="s">
        <v>26</v>
      </c>
      <c r="B18" s="15" t="s">
        <v>27</v>
      </c>
      <c r="C18" s="15" t="s">
        <v>27</v>
      </c>
    </row>
    <row r="21" spans="1:14" ht="29" x14ac:dyDescent="0.35">
      <c r="A21" s="16" t="s">
        <v>28</v>
      </c>
      <c r="B21" s="17" t="s">
        <v>29</v>
      </c>
      <c r="C21" s="18" t="s">
        <v>30</v>
      </c>
      <c r="D21" s="19">
        <v>1</v>
      </c>
      <c r="E21" s="19">
        <v>2</v>
      </c>
      <c r="F21" s="19">
        <v>3</v>
      </c>
      <c r="G21" s="19" t="s">
        <v>31</v>
      </c>
      <c r="H21" s="5"/>
      <c r="I21" s="5"/>
      <c r="J21" s="5" t="s">
        <v>223</v>
      </c>
      <c r="K21" s="5"/>
      <c r="L21" s="5" t="s">
        <v>224</v>
      </c>
      <c r="M21" s="5"/>
      <c r="N21" s="5"/>
    </row>
    <row r="22" spans="1:14" x14ac:dyDescent="0.35">
      <c r="A22" s="20" t="s">
        <v>32</v>
      </c>
      <c r="B22" s="21">
        <v>0.65300000000000002</v>
      </c>
      <c r="C22" s="22" t="b">
        <f t="shared" ref="C22:C85" si="1">ISNUMBER(B22)</f>
        <v>1</v>
      </c>
      <c r="D22" t="str">
        <f t="shared" ref="D22:D85" si="2">IF(B22&gt;0.48,IF(B22&lt;0.799,"1",""),"")</f>
        <v>1</v>
      </c>
      <c r="E22" t="str">
        <f t="shared" ref="E22:E85" si="3">IF(B22&gt;0.8,IF(B22&lt;0.999,"2",""),"")</f>
        <v/>
      </c>
      <c r="F22" t="str">
        <f t="shared" ref="F22:F85" si="4">IF(B22&gt;=1,IF(B22&lt;1.52,"3",""),"")</f>
        <v/>
      </c>
      <c r="G22" t="str">
        <f t="shared" ref="G22:G85" si="5">CONCATENATE(D22,E22,F22)</f>
        <v>1</v>
      </c>
      <c r="H22" s="23"/>
      <c r="J22" t="s">
        <v>33</v>
      </c>
      <c r="L22">
        <v>1</v>
      </c>
      <c r="M22">
        <f>N22</f>
        <v>143</v>
      </c>
      <c r="N22">
        <v>143</v>
      </c>
    </row>
    <row r="23" spans="1:14" x14ac:dyDescent="0.35">
      <c r="A23" s="20" t="s">
        <v>34</v>
      </c>
      <c r="B23" s="21">
        <v>0.74</v>
      </c>
      <c r="C23" s="22" t="b">
        <f t="shared" si="1"/>
        <v>1</v>
      </c>
      <c r="D23" t="str">
        <f t="shared" si="2"/>
        <v>1</v>
      </c>
      <c r="E23" t="str">
        <f t="shared" si="3"/>
        <v/>
      </c>
      <c r="F23" t="str">
        <f t="shared" si="4"/>
        <v/>
      </c>
      <c r="G23" t="str">
        <f t="shared" si="5"/>
        <v>1</v>
      </c>
      <c r="H23" s="23"/>
      <c r="J23" t="s">
        <v>35</v>
      </c>
      <c r="L23">
        <v>2</v>
      </c>
      <c r="M23">
        <f>M22+N23</f>
        <v>286</v>
      </c>
      <c r="N23">
        <v>143</v>
      </c>
    </row>
    <row r="24" spans="1:14" x14ac:dyDescent="0.35">
      <c r="A24" s="20" t="s">
        <v>36</v>
      </c>
      <c r="B24" s="21">
        <v>1.2809999999999999</v>
      </c>
      <c r="C24" s="22" t="b">
        <f t="shared" si="1"/>
        <v>1</v>
      </c>
      <c r="D24" t="str">
        <f t="shared" si="2"/>
        <v/>
      </c>
      <c r="E24" t="str">
        <f t="shared" si="3"/>
        <v/>
      </c>
      <c r="F24" t="str">
        <f t="shared" si="4"/>
        <v>3</v>
      </c>
      <c r="G24" t="str">
        <f t="shared" si="5"/>
        <v>3</v>
      </c>
      <c r="H24" s="23"/>
      <c r="J24" t="s">
        <v>37</v>
      </c>
      <c r="L24">
        <v>3</v>
      </c>
      <c r="M24">
        <f t="shared" ref="M24:M87" si="6">M23+N24</f>
        <v>430</v>
      </c>
      <c r="N24">
        <v>144</v>
      </c>
    </row>
    <row r="25" spans="1:14" x14ac:dyDescent="0.35">
      <c r="A25" s="20" t="s">
        <v>38</v>
      </c>
      <c r="B25" s="21">
        <v>0.65600000000000003</v>
      </c>
      <c r="C25" s="22" t="b">
        <f t="shared" si="1"/>
        <v>1</v>
      </c>
      <c r="D25" t="str">
        <f t="shared" si="2"/>
        <v>1</v>
      </c>
      <c r="E25" t="str">
        <f t="shared" si="3"/>
        <v/>
      </c>
      <c r="F25" t="str">
        <f t="shared" si="4"/>
        <v/>
      </c>
      <c r="G25" t="str">
        <f t="shared" si="5"/>
        <v>1</v>
      </c>
      <c r="H25" s="23"/>
      <c r="J25" t="s">
        <v>39</v>
      </c>
      <c r="L25">
        <v>4</v>
      </c>
      <c r="M25">
        <f t="shared" si="6"/>
        <v>573</v>
      </c>
      <c r="N25">
        <v>143</v>
      </c>
    </row>
    <row r="26" spans="1:14" x14ac:dyDescent="0.35">
      <c r="A26" s="20" t="s">
        <v>40</v>
      </c>
      <c r="B26" s="21">
        <v>0.754</v>
      </c>
      <c r="C26" s="22" t="b">
        <f t="shared" si="1"/>
        <v>1</v>
      </c>
      <c r="D26" t="str">
        <f t="shared" si="2"/>
        <v>1</v>
      </c>
      <c r="E26" t="str">
        <f t="shared" si="3"/>
        <v/>
      </c>
      <c r="F26" t="str">
        <f t="shared" si="4"/>
        <v/>
      </c>
      <c r="G26" t="str">
        <f t="shared" si="5"/>
        <v>1</v>
      </c>
      <c r="H26" s="23"/>
      <c r="J26" t="s">
        <v>41</v>
      </c>
      <c r="L26">
        <v>5</v>
      </c>
      <c r="M26">
        <f t="shared" si="6"/>
        <v>716</v>
      </c>
      <c r="N26">
        <v>143</v>
      </c>
    </row>
    <row r="27" spans="1:14" x14ac:dyDescent="0.35">
      <c r="A27" s="20" t="s">
        <v>42</v>
      </c>
      <c r="B27" s="21">
        <v>1.044</v>
      </c>
      <c r="C27" s="22" t="b">
        <f t="shared" si="1"/>
        <v>1</v>
      </c>
      <c r="D27" t="str">
        <f t="shared" si="2"/>
        <v/>
      </c>
      <c r="E27" t="str">
        <f t="shared" si="3"/>
        <v/>
      </c>
      <c r="F27" t="str">
        <f t="shared" si="4"/>
        <v>3</v>
      </c>
      <c r="G27" t="str">
        <f t="shared" si="5"/>
        <v>3</v>
      </c>
      <c r="H27" s="23"/>
      <c r="J27" t="s">
        <v>43</v>
      </c>
      <c r="L27">
        <v>6</v>
      </c>
      <c r="M27">
        <f t="shared" si="6"/>
        <v>860</v>
      </c>
      <c r="N27">
        <v>144</v>
      </c>
    </row>
    <row r="28" spans="1:14" x14ac:dyDescent="0.35">
      <c r="A28" s="20" t="s">
        <v>44</v>
      </c>
      <c r="B28" s="21">
        <v>0.88300000000000001</v>
      </c>
      <c r="C28" s="22" t="b">
        <f t="shared" si="1"/>
        <v>1</v>
      </c>
      <c r="D28" t="str">
        <f t="shared" si="2"/>
        <v/>
      </c>
      <c r="E28" t="str">
        <f t="shared" si="3"/>
        <v>2</v>
      </c>
      <c r="F28" t="str">
        <f t="shared" si="4"/>
        <v/>
      </c>
      <c r="G28" t="str">
        <f t="shared" si="5"/>
        <v>2</v>
      </c>
      <c r="H28" s="23"/>
      <c r="J28" t="s">
        <v>45</v>
      </c>
      <c r="L28">
        <v>7</v>
      </c>
      <c r="M28">
        <f t="shared" si="6"/>
        <v>1003</v>
      </c>
      <c r="N28">
        <v>143</v>
      </c>
    </row>
    <row r="29" spans="1:14" x14ac:dyDescent="0.35">
      <c r="A29" s="20" t="s">
        <v>46</v>
      </c>
      <c r="B29" s="21">
        <v>0.61099999999999999</v>
      </c>
      <c r="C29" s="22" t="b">
        <f t="shared" si="1"/>
        <v>1</v>
      </c>
      <c r="D29" t="str">
        <f t="shared" si="2"/>
        <v>1</v>
      </c>
      <c r="E29" t="str">
        <f t="shared" si="3"/>
        <v/>
      </c>
      <c r="F29" t="str">
        <f t="shared" si="4"/>
        <v/>
      </c>
      <c r="G29" t="str">
        <f t="shared" si="5"/>
        <v>1</v>
      </c>
      <c r="H29" s="23"/>
      <c r="J29" t="s">
        <v>47</v>
      </c>
      <c r="L29">
        <v>8</v>
      </c>
      <c r="M29">
        <f t="shared" si="6"/>
        <v>1146</v>
      </c>
      <c r="N29">
        <v>143</v>
      </c>
    </row>
    <row r="30" spans="1:14" x14ac:dyDescent="0.35">
      <c r="A30" s="20" t="s">
        <v>48</v>
      </c>
      <c r="B30" s="21">
        <v>1.125</v>
      </c>
      <c r="C30" s="22" t="b">
        <f t="shared" si="1"/>
        <v>1</v>
      </c>
      <c r="D30" t="str">
        <f t="shared" si="2"/>
        <v/>
      </c>
      <c r="E30" t="str">
        <f t="shared" si="3"/>
        <v/>
      </c>
      <c r="F30" t="str">
        <f t="shared" si="4"/>
        <v>3</v>
      </c>
      <c r="G30" t="str">
        <f t="shared" si="5"/>
        <v>3</v>
      </c>
      <c r="H30" s="23"/>
      <c r="J30" t="s">
        <v>49</v>
      </c>
      <c r="L30">
        <v>9</v>
      </c>
      <c r="M30">
        <f t="shared" si="6"/>
        <v>1290</v>
      </c>
      <c r="N30">
        <v>144</v>
      </c>
    </row>
    <row r="31" spans="1:14" x14ac:dyDescent="0.35">
      <c r="A31" s="20" t="s">
        <v>50</v>
      </c>
      <c r="B31" s="21">
        <v>1</v>
      </c>
      <c r="C31" s="22" t="b">
        <f t="shared" si="1"/>
        <v>1</v>
      </c>
      <c r="D31" t="str">
        <f t="shared" si="2"/>
        <v/>
      </c>
      <c r="E31" t="str">
        <f t="shared" si="3"/>
        <v/>
      </c>
      <c r="F31" t="str">
        <f t="shared" si="4"/>
        <v>3</v>
      </c>
      <c r="G31" t="str">
        <f t="shared" si="5"/>
        <v>3</v>
      </c>
      <c r="H31" s="23"/>
      <c r="J31" t="s">
        <v>51</v>
      </c>
      <c r="L31">
        <v>10</v>
      </c>
      <c r="M31">
        <f t="shared" si="6"/>
        <v>1433</v>
      </c>
      <c r="N31">
        <v>143</v>
      </c>
    </row>
    <row r="32" spans="1:14" x14ac:dyDescent="0.35">
      <c r="A32" s="20" t="s">
        <v>52</v>
      </c>
      <c r="B32" s="21">
        <v>0.77</v>
      </c>
      <c r="C32" s="22" t="b">
        <f t="shared" si="1"/>
        <v>1</v>
      </c>
      <c r="D32" t="str">
        <f t="shared" si="2"/>
        <v>1</v>
      </c>
      <c r="E32" t="str">
        <f t="shared" si="3"/>
        <v/>
      </c>
      <c r="F32" t="str">
        <f t="shared" si="4"/>
        <v/>
      </c>
      <c r="G32" t="str">
        <f t="shared" si="5"/>
        <v>1</v>
      </c>
      <c r="H32" s="23"/>
      <c r="J32" t="s">
        <v>53</v>
      </c>
      <c r="L32">
        <v>11</v>
      </c>
      <c r="M32">
        <f t="shared" si="6"/>
        <v>1576</v>
      </c>
      <c r="N32">
        <v>143</v>
      </c>
    </row>
    <row r="33" spans="1:14" x14ac:dyDescent="0.35">
      <c r="A33" s="20" t="s">
        <v>54</v>
      </c>
      <c r="B33" s="21">
        <v>0.59499999999999997</v>
      </c>
      <c r="C33" s="22" t="b">
        <f t="shared" si="1"/>
        <v>1</v>
      </c>
      <c r="D33" t="str">
        <f t="shared" si="2"/>
        <v>1</v>
      </c>
      <c r="E33" t="str">
        <f t="shared" si="3"/>
        <v/>
      </c>
      <c r="F33" t="str">
        <f t="shared" si="4"/>
        <v/>
      </c>
      <c r="G33" t="str">
        <f t="shared" si="5"/>
        <v>1</v>
      </c>
      <c r="H33" s="23"/>
      <c r="J33" t="s">
        <v>55</v>
      </c>
      <c r="L33">
        <v>12</v>
      </c>
      <c r="M33">
        <f t="shared" si="6"/>
        <v>1720</v>
      </c>
      <c r="N33">
        <v>144</v>
      </c>
    </row>
    <row r="34" spans="1:14" x14ac:dyDescent="0.35">
      <c r="A34" s="20" t="s">
        <v>56</v>
      </c>
      <c r="B34" s="21">
        <v>0.97</v>
      </c>
      <c r="C34" s="22" t="b">
        <f t="shared" si="1"/>
        <v>1</v>
      </c>
      <c r="D34" t="str">
        <f t="shared" si="2"/>
        <v/>
      </c>
      <c r="E34" t="str">
        <f t="shared" si="3"/>
        <v>2</v>
      </c>
      <c r="F34" t="str">
        <f t="shared" si="4"/>
        <v/>
      </c>
      <c r="G34" t="str">
        <f t="shared" si="5"/>
        <v>2</v>
      </c>
      <c r="H34" s="23"/>
      <c r="J34" t="s">
        <v>57</v>
      </c>
      <c r="L34">
        <v>13</v>
      </c>
      <c r="M34">
        <f t="shared" si="6"/>
        <v>1863</v>
      </c>
      <c r="N34">
        <v>143</v>
      </c>
    </row>
    <row r="35" spans="1:14" x14ac:dyDescent="0.35">
      <c r="A35" s="20" t="s">
        <v>58</v>
      </c>
      <c r="B35" s="21">
        <v>1.5149999999999999</v>
      </c>
      <c r="C35" s="22" t="b">
        <f t="shared" si="1"/>
        <v>1</v>
      </c>
      <c r="D35" t="str">
        <f t="shared" si="2"/>
        <v/>
      </c>
      <c r="E35" t="str">
        <f t="shared" si="3"/>
        <v/>
      </c>
      <c r="F35" t="str">
        <f t="shared" si="4"/>
        <v>3</v>
      </c>
      <c r="G35" t="str">
        <f t="shared" si="5"/>
        <v>3</v>
      </c>
      <c r="H35" s="23"/>
      <c r="J35" t="s">
        <v>59</v>
      </c>
      <c r="L35">
        <v>14</v>
      </c>
      <c r="M35">
        <f t="shared" si="6"/>
        <v>2006</v>
      </c>
      <c r="N35">
        <v>143</v>
      </c>
    </row>
    <row r="36" spans="1:14" x14ac:dyDescent="0.35">
      <c r="A36" s="20" t="s">
        <v>60</v>
      </c>
      <c r="B36" s="21">
        <v>0.67500000000000004</v>
      </c>
      <c r="C36" s="22" t="b">
        <f t="shared" si="1"/>
        <v>1</v>
      </c>
      <c r="D36" t="str">
        <f t="shared" si="2"/>
        <v>1</v>
      </c>
      <c r="E36" t="str">
        <f t="shared" si="3"/>
        <v/>
      </c>
      <c r="F36" t="str">
        <f t="shared" si="4"/>
        <v/>
      </c>
      <c r="G36" t="str">
        <f t="shared" si="5"/>
        <v>1</v>
      </c>
      <c r="H36" s="23"/>
      <c r="J36" t="s">
        <v>61</v>
      </c>
      <c r="L36">
        <v>15</v>
      </c>
      <c r="M36">
        <f t="shared" si="6"/>
        <v>2150</v>
      </c>
      <c r="N36">
        <v>144</v>
      </c>
    </row>
    <row r="37" spans="1:14" x14ac:dyDescent="0.35">
      <c r="A37" s="20" t="s">
        <v>62</v>
      </c>
      <c r="B37" s="21">
        <v>0.69</v>
      </c>
      <c r="C37" s="22" t="b">
        <f t="shared" si="1"/>
        <v>1</v>
      </c>
      <c r="D37" t="str">
        <f t="shared" si="2"/>
        <v>1</v>
      </c>
      <c r="E37" t="str">
        <f t="shared" si="3"/>
        <v/>
      </c>
      <c r="F37" t="str">
        <f t="shared" si="4"/>
        <v/>
      </c>
      <c r="G37" t="str">
        <f t="shared" si="5"/>
        <v>1</v>
      </c>
      <c r="H37" s="23"/>
      <c r="L37">
        <v>16</v>
      </c>
      <c r="M37">
        <f t="shared" si="6"/>
        <v>2293</v>
      </c>
      <c r="N37">
        <v>143</v>
      </c>
    </row>
    <row r="38" spans="1:14" x14ac:dyDescent="0.35">
      <c r="A38" s="20" t="s">
        <v>63</v>
      </c>
      <c r="B38" s="21">
        <v>0.51700000000000002</v>
      </c>
      <c r="C38" s="22" t="b">
        <f t="shared" si="1"/>
        <v>1</v>
      </c>
      <c r="D38" t="str">
        <f t="shared" si="2"/>
        <v>1</v>
      </c>
      <c r="E38" t="str">
        <f t="shared" si="3"/>
        <v/>
      </c>
      <c r="F38" t="str">
        <f t="shared" si="4"/>
        <v/>
      </c>
      <c r="G38" t="str">
        <f t="shared" si="5"/>
        <v>1</v>
      </c>
      <c r="H38" s="23"/>
      <c r="L38">
        <v>17</v>
      </c>
      <c r="M38">
        <f t="shared" si="6"/>
        <v>2436</v>
      </c>
      <c r="N38">
        <v>143</v>
      </c>
    </row>
    <row r="39" spans="1:14" x14ac:dyDescent="0.35">
      <c r="A39" s="20" t="s">
        <v>64</v>
      </c>
      <c r="B39" s="21">
        <v>0.97899999999999998</v>
      </c>
      <c r="C39" s="22" t="b">
        <f t="shared" si="1"/>
        <v>1</v>
      </c>
      <c r="D39" t="str">
        <f t="shared" si="2"/>
        <v/>
      </c>
      <c r="E39" t="str">
        <f t="shared" si="3"/>
        <v>2</v>
      </c>
      <c r="F39" t="str">
        <f t="shared" si="4"/>
        <v/>
      </c>
      <c r="G39" t="str">
        <f t="shared" si="5"/>
        <v>2</v>
      </c>
      <c r="H39" s="23"/>
      <c r="L39">
        <v>18</v>
      </c>
      <c r="M39">
        <f t="shared" si="6"/>
        <v>2580</v>
      </c>
      <c r="N39">
        <v>144</v>
      </c>
    </row>
    <row r="40" spans="1:14" x14ac:dyDescent="0.35">
      <c r="A40" s="20" t="s">
        <v>65</v>
      </c>
      <c r="B40" s="21">
        <v>0.62</v>
      </c>
      <c r="C40" s="22" t="b">
        <f t="shared" si="1"/>
        <v>1</v>
      </c>
      <c r="D40" t="str">
        <f t="shared" si="2"/>
        <v>1</v>
      </c>
      <c r="E40" t="str">
        <f t="shared" si="3"/>
        <v/>
      </c>
      <c r="F40" t="str">
        <f t="shared" si="4"/>
        <v/>
      </c>
      <c r="G40" t="str">
        <f t="shared" si="5"/>
        <v>1</v>
      </c>
      <c r="H40" s="23"/>
      <c r="L40">
        <v>19</v>
      </c>
      <c r="M40">
        <f t="shared" si="6"/>
        <v>2723</v>
      </c>
      <c r="N40">
        <v>143</v>
      </c>
    </row>
    <row r="41" spans="1:14" x14ac:dyDescent="0.35">
      <c r="A41" s="20" t="s">
        <v>66</v>
      </c>
      <c r="B41" s="21">
        <v>0.96599999999999997</v>
      </c>
      <c r="C41" s="22" t="b">
        <f t="shared" si="1"/>
        <v>1</v>
      </c>
      <c r="D41" t="str">
        <f t="shared" si="2"/>
        <v/>
      </c>
      <c r="E41" t="str">
        <f t="shared" si="3"/>
        <v>2</v>
      </c>
      <c r="F41" t="str">
        <f t="shared" si="4"/>
        <v/>
      </c>
      <c r="G41" t="str">
        <f t="shared" si="5"/>
        <v>2</v>
      </c>
      <c r="H41" s="23"/>
      <c r="L41">
        <v>20</v>
      </c>
      <c r="M41">
        <f t="shared" si="6"/>
        <v>2866</v>
      </c>
      <c r="N41">
        <v>143</v>
      </c>
    </row>
    <row r="42" spans="1:14" x14ac:dyDescent="0.35">
      <c r="A42" s="20" t="s">
        <v>67</v>
      </c>
      <c r="B42" s="21">
        <v>0.74199999999999999</v>
      </c>
      <c r="C42" s="22" t="b">
        <f t="shared" si="1"/>
        <v>1</v>
      </c>
      <c r="D42" t="str">
        <f t="shared" si="2"/>
        <v>1</v>
      </c>
      <c r="E42" t="str">
        <f t="shared" si="3"/>
        <v/>
      </c>
      <c r="F42" t="str">
        <f t="shared" si="4"/>
        <v/>
      </c>
      <c r="G42" t="str">
        <f t="shared" si="5"/>
        <v>1</v>
      </c>
      <c r="H42" s="23"/>
      <c r="L42">
        <v>21</v>
      </c>
      <c r="M42">
        <f t="shared" si="6"/>
        <v>3010</v>
      </c>
      <c r="N42">
        <v>144</v>
      </c>
    </row>
    <row r="43" spans="1:14" x14ac:dyDescent="0.35">
      <c r="A43" s="20" t="s">
        <v>68</v>
      </c>
      <c r="B43" s="21">
        <v>1.1779999999999999</v>
      </c>
      <c r="C43" s="22" t="b">
        <f t="shared" si="1"/>
        <v>1</v>
      </c>
      <c r="D43" t="str">
        <f t="shared" si="2"/>
        <v/>
      </c>
      <c r="E43" t="str">
        <f t="shared" si="3"/>
        <v/>
      </c>
      <c r="F43" t="str">
        <f t="shared" si="4"/>
        <v>3</v>
      </c>
      <c r="G43" t="str">
        <f t="shared" si="5"/>
        <v>3</v>
      </c>
      <c r="H43" s="23"/>
      <c r="L43">
        <v>22</v>
      </c>
      <c r="M43">
        <f t="shared" si="6"/>
        <v>3153</v>
      </c>
      <c r="N43">
        <v>143</v>
      </c>
    </row>
    <row r="44" spans="1:14" x14ac:dyDescent="0.35">
      <c r="A44" s="20" t="s">
        <v>69</v>
      </c>
      <c r="B44" s="21">
        <v>0.64800000000000002</v>
      </c>
      <c r="C44" s="22" t="b">
        <f t="shared" si="1"/>
        <v>1</v>
      </c>
      <c r="D44" t="str">
        <f t="shared" si="2"/>
        <v>1</v>
      </c>
      <c r="E44" t="str">
        <f t="shared" si="3"/>
        <v/>
      </c>
      <c r="F44" t="str">
        <f t="shared" si="4"/>
        <v/>
      </c>
      <c r="G44" t="str">
        <f t="shared" si="5"/>
        <v>1</v>
      </c>
      <c r="H44" s="23"/>
      <c r="L44">
        <v>23</v>
      </c>
      <c r="M44">
        <f t="shared" si="6"/>
        <v>3296</v>
      </c>
      <c r="N44">
        <v>143</v>
      </c>
    </row>
    <row r="45" spans="1:14" x14ac:dyDescent="0.35">
      <c r="A45" s="20" t="s">
        <v>70</v>
      </c>
      <c r="B45" s="21">
        <v>0.81799999999999995</v>
      </c>
      <c r="C45" s="22" t="b">
        <f t="shared" si="1"/>
        <v>1</v>
      </c>
      <c r="D45" t="str">
        <f t="shared" si="2"/>
        <v/>
      </c>
      <c r="E45" t="str">
        <f t="shared" si="3"/>
        <v>2</v>
      </c>
      <c r="F45" t="str">
        <f t="shared" si="4"/>
        <v/>
      </c>
      <c r="G45" t="str">
        <f t="shared" si="5"/>
        <v>2</v>
      </c>
      <c r="H45" s="23"/>
      <c r="L45">
        <v>24</v>
      </c>
      <c r="M45">
        <f t="shared" si="6"/>
        <v>3440</v>
      </c>
      <c r="N45">
        <v>144</v>
      </c>
    </row>
    <row r="46" spans="1:14" x14ac:dyDescent="0.35">
      <c r="A46" s="20" t="s">
        <v>71</v>
      </c>
      <c r="B46" s="21">
        <v>0.91700000000000004</v>
      </c>
      <c r="C46" s="22" t="b">
        <f t="shared" si="1"/>
        <v>1</v>
      </c>
      <c r="D46" t="str">
        <f t="shared" si="2"/>
        <v/>
      </c>
      <c r="E46" t="str">
        <f t="shared" si="3"/>
        <v>2</v>
      </c>
      <c r="F46" t="str">
        <f t="shared" si="4"/>
        <v/>
      </c>
      <c r="G46" t="str">
        <f t="shared" si="5"/>
        <v>2</v>
      </c>
      <c r="H46" s="23"/>
      <c r="L46">
        <v>25</v>
      </c>
      <c r="M46">
        <f t="shared" si="6"/>
        <v>3583</v>
      </c>
      <c r="N46">
        <v>143</v>
      </c>
    </row>
    <row r="47" spans="1:14" x14ac:dyDescent="0.35">
      <c r="A47" s="20" t="s">
        <v>72</v>
      </c>
      <c r="B47" s="21">
        <v>1.35</v>
      </c>
      <c r="C47" s="22" t="b">
        <f t="shared" si="1"/>
        <v>1</v>
      </c>
      <c r="D47" t="str">
        <f t="shared" si="2"/>
        <v/>
      </c>
      <c r="E47" t="str">
        <f t="shared" si="3"/>
        <v/>
      </c>
      <c r="F47" t="str">
        <f t="shared" si="4"/>
        <v>3</v>
      </c>
      <c r="G47" t="str">
        <f t="shared" si="5"/>
        <v>3</v>
      </c>
      <c r="H47" s="23"/>
      <c r="L47">
        <v>26</v>
      </c>
      <c r="M47">
        <f t="shared" si="6"/>
        <v>3726</v>
      </c>
      <c r="N47">
        <v>143</v>
      </c>
    </row>
    <row r="48" spans="1:14" x14ac:dyDescent="0.35">
      <c r="A48" s="20" t="s">
        <v>73</v>
      </c>
      <c r="B48" s="21">
        <v>1.3740000000000001</v>
      </c>
      <c r="C48" s="22" t="b">
        <f t="shared" si="1"/>
        <v>1</v>
      </c>
      <c r="D48" t="str">
        <f t="shared" si="2"/>
        <v/>
      </c>
      <c r="E48" t="str">
        <f t="shared" si="3"/>
        <v/>
      </c>
      <c r="F48" t="str">
        <f t="shared" si="4"/>
        <v>3</v>
      </c>
      <c r="G48" t="str">
        <f t="shared" si="5"/>
        <v>3</v>
      </c>
      <c r="H48" s="23"/>
      <c r="L48">
        <v>27</v>
      </c>
      <c r="M48">
        <f t="shared" si="6"/>
        <v>3870</v>
      </c>
      <c r="N48">
        <v>144</v>
      </c>
    </row>
    <row r="49" spans="1:14" x14ac:dyDescent="0.35">
      <c r="A49" s="20" t="s">
        <v>74</v>
      </c>
      <c r="B49" s="21">
        <v>0.629</v>
      </c>
      <c r="C49" s="22" t="b">
        <f t="shared" si="1"/>
        <v>1</v>
      </c>
      <c r="D49" t="str">
        <f t="shared" si="2"/>
        <v>1</v>
      </c>
      <c r="E49" t="str">
        <f t="shared" si="3"/>
        <v/>
      </c>
      <c r="F49" t="str">
        <f t="shared" si="4"/>
        <v/>
      </c>
      <c r="G49" t="str">
        <f t="shared" si="5"/>
        <v>1</v>
      </c>
      <c r="H49" s="23"/>
      <c r="L49">
        <v>28</v>
      </c>
      <c r="M49">
        <f t="shared" si="6"/>
        <v>4013</v>
      </c>
      <c r="N49">
        <v>143</v>
      </c>
    </row>
    <row r="50" spans="1:14" x14ac:dyDescent="0.35">
      <c r="A50" s="20" t="s">
        <v>75</v>
      </c>
      <c r="B50" s="21">
        <v>0.86499999999999999</v>
      </c>
      <c r="C50" s="22" t="b">
        <f t="shared" si="1"/>
        <v>1</v>
      </c>
      <c r="D50" t="str">
        <f t="shared" si="2"/>
        <v/>
      </c>
      <c r="E50" t="str">
        <f t="shared" si="3"/>
        <v>2</v>
      </c>
      <c r="F50" t="str">
        <f t="shared" si="4"/>
        <v/>
      </c>
      <c r="G50" t="str">
        <f t="shared" si="5"/>
        <v>2</v>
      </c>
      <c r="H50" s="23"/>
      <c r="L50">
        <v>29</v>
      </c>
      <c r="M50">
        <f t="shared" si="6"/>
        <v>4156</v>
      </c>
      <c r="N50">
        <v>143</v>
      </c>
    </row>
    <row r="51" spans="1:14" x14ac:dyDescent="0.35">
      <c r="A51" s="20" t="s">
        <v>76</v>
      </c>
      <c r="B51" s="21">
        <v>0.57899999999999996</v>
      </c>
      <c r="C51" s="22" t="b">
        <f t="shared" si="1"/>
        <v>1</v>
      </c>
      <c r="D51" t="str">
        <f t="shared" si="2"/>
        <v>1</v>
      </c>
      <c r="E51" t="str">
        <f t="shared" si="3"/>
        <v/>
      </c>
      <c r="F51" t="str">
        <f t="shared" si="4"/>
        <v/>
      </c>
      <c r="G51" t="str">
        <f t="shared" si="5"/>
        <v>1</v>
      </c>
      <c r="H51" s="23"/>
      <c r="L51">
        <v>30</v>
      </c>
      <c r="M51">
        <f t="shared" si="6"/>
        <v>4300</v>
      </c>
      <c r="N51">
        <v>144</v>
      </c>
    </row>
    <row r="52" spans="1:14" x14ac:dyDescent="0.35">
      <c r="A52" s="20" t="s">
        <v>77</v>
      </c>
      <c r="B52" s="21">
        <v>0.755</v>
      </c>
      <c r="C52" s="22" t="b">
        <f t="shared" si="1"/>
        <v>1</v>
      </c>
      <c r="D52" t="str">
        <f t="shared" si="2"/>
        <v>1</v>
      </c>
      <c r="E52" t="str">
        <f t="shared" si="3"/>
        <v/>
      </c>
      <c r="F52" t="str">
        <f t="shared" si="4"/>
        <v/>
      </c>
      <c r="G52" t="str">
        <f t="shared" si="5"/>
        <v>1</v>
      </c>
      <c r="H52" s="23"/>
      <c r="L52">
        <v>31</v>
      </c>
      <c r="M52">
        <f t="shared" si="6"/>
        <v>4443</v>
      </c>
      <c r="N52">
        <v>143</v>
      </c>
    </row>
    <row r="53" spans="1:14" x14ac:dyDescent="0.35">
      <c r="A53" s="20" t="s">
        <v>78</v>
      </c>
      <c r="B53" s="21">
        <v>0.98899999999999999</v>
      </c>
      <c r="C53" s="22" t="b">
        <f t="shared" si="1"/>
        <v>1</v>
      </c>
      <c r="D53" t="str">
        <f t="shared" si="2"/>
        <v/>
      </c>
      <c r="E53" t="str">
        <f t="shared" si="3"/>
        <v>2</v>
      </c>
      <c r="F53" t="str">
        <f t="shared" si="4"/>
        <v/>
      </c>
      <c r="G53" t="str">
        <f t="shared" si="5"/>
        <v>2</v>
      </c>
      <c r="H53" s="23"/>
      <c r="L53">
        <v>32</v>
      </c>
      <c r="M53">
        <f t="shared" si="6"/>
        <v>4586</v>
      </c>
      <c r="N53">
        <v>143</v>
      </c>
    </row>
    <row r="54" spans="1:14" x14ac:dyDescent="0.35">
      <c r="A54" s="20" t="s">
        <v>79</v>
      </c>
      <c r="B54" s="21">
        <v>0.79400000000000004</v>
      </c>
      <c r="C54" s="22" t="b">
        <f t="shared" si="1"/>
        <v>1</v>
      </c>
      <c r="D54" t="str">
        <f t="shared" si="2"/>
        <v>1</v>
      </c>
      <c r="E54" t="str">
        <f t="shared" si="3"/>
        <v/>
      </c>
      <c r="F54" t="str">
        <f t="shared" si="4"/>
        <v/>
      </c>
      <c r="G54" t="str">
        <f t="shared" si="5"/>
        <v>1</v>
      </c>
      <c r="H54" s="23"/>
      <c r="L54">
        <v>33</v>
      </c>
      <c r="M54">
        <f t="shared" si="6"/>
        <v>4730</v>
      </c>
      <c r="N54">
        <v>144</v>
      </c>
    </row>
    <row r="55" spans="1:14" x14ac:dyDescent="0.35">
      <c r="A55" s="20" t="s">
        <v>80</v>
      </c>
      <c r="B55" s="21">
        <v>0.85099999999999998</v>
      </c>
      <c r="C55" s="22" t="b">
        <f t="shared" si="1"/>
        <v>1</v>
      </c>
      <c r="D55" t="str">
        <f t="shared" si="2"/>
        <v/>
      </c>
      <c r="E55" t="str">
        <f t="shared" si="3"/>
        <v>2</v>
      </c>
      <c r="F55" t="str">
        <f t="shared" si="4"/>
        <v/>
      </c>
      <c r="G55" t="str">
        <f t="shared" si="5"/>
        <v>2</v>
      </c>
      <c r="H55" s="23"/>
      <c r="L55">
        <v>34</v>
      </c>
      <c r="M55">
        <f t="shared" si="6"/>
        <v>4873</v>
      </c>
      <c r="N55">
        <v>143</v>
      </c>
    </row>
    <row r="56" spans="1:14" x14ac:dyDescent="0.35">
      <c r="A56" s="20" t="s">
        <v>81</v>
      </c>
      <c r="B56" s="21">
        <v>1.35</v>
      </c>
      <c r="C56" s="22" t="b">
        <f t="shared" si="1"/>
        <v>1</v>
      </c>
      <c r="D56" t="str">
        <f t="shared" si="2"/>
        <v/>
      </c>
      <c r="E56" t="str">
        <f t="shared" si="3"/>
        <v/>
      </c>
      <c r="F56" t="str">
        <f t="shared" si="4"/>
        <v>3</v>
      </c>
      <c r="G56" t="str">
        <f t="shared" si="5"/>
        <v>3</v>
      </c>
      <c r="H56" s="23"/>
      <c r="L56">
        <v>35</v>
      </c>
      <c r="M56">
        <f t="shared" si="6"/>
        <v>5016</v>
      </c>
      <c r="N56">
        <v>143</v>
      </c>
    </row>
    <row r="57" spans="1:14" x14ac:dyDescent="0.35">
      <c r="A57" s="20" t="s">
        <v>82</v>
      </c>
      <c r="B57" s="21">
        <v>0.68100000000000005</v>
      </c>
      <c r="C57" s="22" t="b">
        <f t="shared" si="1"/>
        <v>1</v>
      </c>
      <c r="D57" t="str">
        <f t="shared" si="2"/>
        <v>1</v>
      </c>
      <c r="E57" t="str">
        <f t="shared" si="3"/>
        <v/>
      </c>
      <c r="F57" t="str">
        <f t="shared" si="4"/>
        <v/>
      </c>
      <c r="G57" t="str">
        <f t="shared" si="5"/>
        <v>1</v>
      </c>
      <c r="H57" s="23"/>
      <c r="L57">
        <v>36</v>
      </c>
      <c r="M57">
        <f t="shared" si="6"/>
        <v>5160</v>
      </c>
      <c r="N57">
        <v>144</v>
      </c>
    </row>
    <row r="58" spans="1:14" x14ac:dyDescent="0.35">
      <c r="A58" s="20" t="s">
        <v>83</v>
      </c>
      <c r="B58" s="21">
        <v>0.73399999999999999</v>
      </c>
      <c r="C58" s="22" t="b">
        <f t="shared" si="1"/>
        <v>1</v>
      </c>
      <c r="D58" t="str">
        <f t="shared" si="2"/>
        <v>1</v>
      </c>
      <c r="E58" t="str">
        <f t="shared" si="3"/>
        <v/>
      </c>
      <c r="F58" t="str">
        <f t="shared" si="4"/>
        <v/>
      </c>
      <c r="G58" t="str">
        <f t="shared" si="5"/>
        <v>1</v>
      </c>
      <c r="H58" s="23"/>
      <c r="L58">
        <v>37</v>
      </c>
      <c r="M58">
        <f t="shared" si="6"/>
        <v>5303</v>
      </c>
      <c r="N58">
        <v>143</v>
      </c>
    </row>
    <row r="59" spans="1:14" x14ac:dyDescent="0.35">
      <c r="A59" s="20" t="s">
        <v>84</v>
      </c>
      <c r="B59" s="21">
        <v>1.208</v>
      </c>
      <c r="C59" s="22" t="b">
        <f t="shared" si="1"/>
        <v>1</v>
      </c>
      <c r="D59" t="str">
        <f t="shared" si="2"/>
        <v/>
      </c>
      <c r="E59" t="str">
        <f t="shared" si="3"/>
        <v/>
      </c>
      <c r="F59" t="str">
        <f t="shared" si="4"/>
        <v>3</v>
      </c>
      <c r="G59" t="str">
        <f t="shared" si="5"/>
        <v>3</v>
      </c>
      <c r="H59" s="23"/>
      <c r="L59">
        <v>38</v>
      </c>
      <c r="M59">
        <f t="shared" si="6"/>
        <v>5446</v>
      </c>
      <c r="N59">
        <v>143</v>
      </c>
    </row>
    <row r="60" spans="1:14" x14ac:dyDescent="0.35">
      <c r="A60" s="20" t="s">
        <v>85</v>
      </c>
      <c r="B60" s="21">
        <v>1.157</v>
      </c>
      <c r="C60" s="22" t="b">
        <f t="shared" si="1"/>
        <v>1</v>
      </c>
      <c r="D60" t="str">
        <f t="shared" si="2"/>
        <v/>
      </c>
      <c r="E60" t="str">
        <f t="shared" si="3"/>
        <v/>
      </c>
      <c r="F60" t="str">
        <f t="shared" si="4"/>
        <v>3</v>
      </c>
      <c r="G60" t="str">
        <f t="shared" si="5"/>
        <v>3</v>
      </c>
      <c r="H60" s="23"/>
      <c r="L60">
        <v>39</v>
      </c>
      <c r="M60">
        <f t="shared" si="6"/>
        <v>5590</v>
      </c>
      <c r="N60">
        <v>144</v>
      </c>
    </row>
    <row r="61" spans="1:14" x14ac:dyDescent="0.35">
      <c r="A61" s="20" t="s">
        <v>86</v>
      </c>
      <c r="B61" s="21">
        <v>1.0780000000000001</v>
      </c>
      <c r="C61" s="22" t="b">
        <f t="shared" si="1"/>
        <v>1</v>
      </c>
      <c r="D61" t="str">
        <f t="shared" si="2"/>
        <v/>
      </c>
      <c r="E61" t="str">
        <f t="shared" si="3"/>
        <v/>
      </c>
      <c r="F61" t="str">
        <f t="shared" si="4"/>
        <v>3</v>
      </c>
      <c r="G61" t="str">
        <f t="shared" si="5"/>
        <v>3</v>
      </c>
      <c r="H61" s="23"/>
      <c r="L61">
        <v>40</v>
      </c>
      <c r="M61">
        <f t="shared" si="6"/>
        <v>5733</v>
      </c>
      <c r="N61">
        <v>143</v>
      </c>
    </row>
    <row r="62" spans="1:14" x14ac:dyDescent="0.35">
      <c r="A62" s="20" t="s">
        <v>87</v>
      </c>
      <c r="B62" s="21">
        <v>0.69</v>
      </c>
      <c r="C62" s="22" t="b">
        <f t="shared" si="1"/>
        <v>1</v>
      </c>
      <c r="D62" t="str">
        <f t="shared" si="2"/>
        <v>1</v>
      </c>
      <c r="E62" t="str">
        <f t="shared" si="3"/>
        <v/>
      </c>
      <c r="F62" t="str">
        <f t="shared" si="4"/>
        <v/>
      </c>
      <c r="G62" t="str">
        <f t="shared" si="5"/>
        <v>1</v>
      </c>
      <c r="H62" s="23"/>
      <c r="L62">
        <v>41</v>
      </c>
      <c r="M62">
        <f t="shared" si="6"/>
        <v>5876</v>
      </c>
      <c r="N62">
        <v>143</v>
      </c>
    </row>
    <row r="63" spans="1:14" x14ac:dyDescent="0.35">
      <c r="A63" s="20" t="s">
        <v>88</v>
      </c>
      <c r="B63" s="21">
        <v>0.64100000000000001</v>
      </c>
      <c r="C63" s="22" t="b">
        <f t="shared" si="1"/>
        <v>1</v>
      </c>
      <c r="D63" t="str">
        <f t="shared" si="2"/>
        <v>1</v>
      </c>
      <c r="E63" t="str">
        <f t="shared" si="3"/>
        <v/>
      </c>
      <c r="F63" t="str">
        <f t="shared" si="4"/>
        <v/>
      </c>
      <c r="G63" t="str">
        <f t="shared" si="5"/>
        <v>1</v>
      </c>
      <c r="H63" s="23"/>
      <c r="L63">
        <v>42</v>
      </c>
      <c r="M63">
        <f t="shared" si="6"/>
        <v>6020</v>
      </c>
      <c r="N63">
        <v>144</v>
      </c>
    </row>
    <row r="64" spans="1:14" x14ac:dyDescent="0.35">
      <c r="A64" s="20" t="s">
        <v>89</v>
      </c>
      <c r="B64" s="21">
        <v>0.753</v>
      </c>
      <c r="C64" s="22" t="b">
        <f t="shared" si="1"/>
        <v>1</v>
      </c>
      <c r="D64" t="str">
        <f t="shared" si="2"/>
        <v>1</v>
      </c>
      <c r="E64" t="str">
        <f t="shared" si="3"/>
        <v/>
      </c>
      <c r="F64" t="str">
        <f t="shared" si="4"/>
        <v/>
      </c>
      <c r="G64" t="str">
        <f t="shared" si="5"/>
        <v>1</v>
      </c>
      <c r="H64" s="23"/>
      <c r="L64">
        <v>43</v>
      </c>
      <c r="M64">
        <f t="shared" si="6"/>
        <v>6163</v>
      </c>
      <c r="N64">
        <v>143</v>
      </c>
    </row>
    <row r="65" spans="1:14" x14ac:dyDescent="0.35">
      <c r="A65" s="20" t="s">
        <v>90</v>
      </c>
      <c r="B65" s="21">
        <v>0.82899999999999996</v>
      </c>
      <c r="C65" s="22" t="b">
        <f t="shared" si="1"/>
        <v>1</v>
      </c>
      <c r="D65" t="str">
        <f t="shared" si="2"/>
        <v/>
      </c>
      <c r="E65" t="str">
        <f t="shared" si="3"/>
        <v>2</v>
      </c>
      <c r="F65" t="str">
        <f t="shared" si="4"/>
        <v/>
      </c>
      <c r="G65" t="str">
        <f t="shared" si="5"/>
        <v>2</v>
      </c>
      <c r="H65" s="23"/>
      <c r="L65">
        <v>44</v>
      </c>
      <c r="M65">
        <f t="shared" si="6"/>
        <v>6306</v>
      </c>
      <c r="N65">
        <v>143</v>
      </c>
    </row>
    <row r="66" spans="1:14" x14ac:dyDescent="0.35">
      <c r="A66" s="20" t="s">
        <v>91</v>
      </c>
      <c r="B66" s="21">
        <v>0.73699999999999999</v>
      </c>
      <c r="C66" s="22" t="b">
        <f t="shared" si="1"/>
        <v>1</v>
      </c>
      <c r="D66" t="str">
        <f t="shared" si="2"/>
        <v>1</v>
      </c>
      <c r="E66" t="str">
        <f t="shared" si="3"/>
        <v/>
      </c>
      <c r="F66" t="str">
        <f t="shared" si="4"/>
        <v/>
      </c>
      <c r="G66" t="str">
        <f t="shared" si="5"/>
        <v>1</v>
      </c>
      <c r="H66" s="23"/>
      <c r="L66">
        <v>45</v>
      </c>
      <c r="M66">
        <f t="shared" si="6"/>
        <v>6450</v>
      </c>
      <c r="N66">
        <v>144</v>
      </c>
    </row>
    <row r="67" spans="1:14" x14ac:dyDescent="0.35">
      <c r="A67" s="20" t="s">
        <v>92</v>
      </c>
      <c r="B67" s="21">
        <v>0.96599999999999997</v>
      </c>
      <c r="C67" s="22" t="b">
        <f t="shared" si="1"/>
        <v>1</v>
      </c>
      <c r="D67" t="str">
        <f t="shared" si="2"/>
        <v/>
      </c>
      <c r="E67" t="str">
        <f t="shared" si="3"/>
        <v>2</v>
      </c>
      <c r="F67" t="str">
        <f t="shared" si="4"/>
        <v/>
      </c>
      <c r="G67" t="str">
        <f t="shared" si="5"/>
        <v>2</v>
      </c>
      <c r="H67" s="23"/>
      <c r="L67">
        <v>46</v>
      </c>
      <c r="M67">
        <f t="shared" si="6"/>
        <v>6593</v>
      </c>
      <c r="N67">
        <v>143</v>
      </c>
    </row>
    <row r="68" spans="1:14" x14ac:dyDescent="0.35">
      <c r="A68" s="20" t="s">
        <v>93</v>
      </c>
      <c r="B68" s="21">
        <v>0.622</v>
      </c>
      <c r="C68" s="22" t="b">
        <f t="shared" si="1"/>
        <v>1</v>
      </c>
      <c r="D68" t="str">
        <f t="shared" si="2"/>
        <v>1</v>
      </c>
      <c r="E68" t="str">
        <f t="shared" si="3"/>
        <v/>
      </c>
      <c r="F68" t="str">
        <f t="shared" si="4"/>
        <v/>
      </c>
      <c r="G68" t="str">
        <f t="shared" si="5"/>
        <v>1</v>
      </c>
      <c r="H68" s="23"/>
      <c r="L68">
        <v>47</v>
      </c>
      <c r="M68">
        <f t="shared" si="6"/>
        <v>6736</v>
      </c>
      <c r="N68">
        <v>143</v>
      </c>
    </row>
    <row r="69" spans="1:14" x14ac:dyDescent="0.35">
      <c r="A69" s="20" t="s">
        <v>94</v>
      </c>
      <c r="B69" s="21">
        <v>0.94599999999999995</v>
      </c>
      <c r="C69" s="22" t="b">
        <f t="shared" si="1"/>
        <v>1</v>
      </c>
      <c r="D69" t="str">
        <f t="shared" si="2"/>
        <v/>
      </c>
      <c r="E69" t="str">
        <f t="shared" si="3"/>
        <v>2</v>
      </c>
      <c r="F69" t="str">
        <f t="shared" si="4"/>
        <v/>
      </c>
      <c r="G69" t="str">
        <f t="shared" si="5"/>
        <v>2</v>
      </c>
      <c r="H69" s="23"/>
      <c r="L69">
        <v>48</v>
      </c>
      <c r="M69">
        <f t="shared" si="6"/>
        <v>6880</v>
      </c>
      <c r="N69">
        <v>144</v>
      </c>
    </row>
    <row r="70" spans="1:14" x14ac:dyDescent="0.35">
      <c r="A70" s="20" t="s">
        <v>95</v>
      </c>
      <c r="B70" s="21">
        <v>0.73399999999999999</v>
      </c>
      <c r="C70" s="22" t="b">
        <f t="shared" si="1"/>
        <v>1</v>
      </c>
      <c r="D70" t="str">
        <f t="shared" si="2"/>
        <v>1</v>
      </c>
      <c r="E70" t="str">
        <f t="shared" si="3"/>
        <v/>
      </c>
      <c r="F70" t="str">
        <f t="shared" si="4"/>
        <v/>
      </c>
      <c r="G70" t="str">
        <f t="shared" si="5"/>
        <v>1</v>
      </c>
      <c r="H70" s="23"/>
      <c r="L70">
        <v>49</v>
      </c>
      <c r="M70">
        <f t="shared" si="6"/>
        <v>7023</v>
      </c>
      <c r="N70">
        <v>143</v>
      </c>
    </row>
    <row r="71" spans="1:14" x14ac:dyDescent="0.35">
      <c r="A71" s="20" t="s">
        <v>96</v>
      </c>
      <c r="B71" s="21">
        <v>1.004</v>
      </c>
      <c r="C71" s="22" t="b">
        <f t="shared" si="1"/>
        <v>1</v>
      </c>
      <c r="D71" t="str">
        <f t="shared" si="2"/>
        <v/>
      </c>
      <c r="E71" t="str">
        <f t="shared" si="3"/>
        <v/>
      </c>
      <c r="F71" t="str">
        <f t="shared" si="4"/>
        <v>3</v>
      </c>
      <c r="G71" t="str">
        <f t="shared" si="5"/>
        <v>3</v>
      </c>
      <c r="H71" s="23"/>
      <c r="L71">
        <v>50</v>
      </c>
      <c r="M71">
        <f t="shared" si="6"/>
        <v>7166</v>
      </c>
      <c r="N71">
        <v>143</v>
      </c>
    </row>
    <row r="72" spans="1:14" x14ac:dyDescent="0.35">
      <c r="A72" s="20" t="s">
        <v>97</v>
      </c>
      <c r="B72" s="21">
        <v>0.58899999999999997</v>
      </c>
      <c r="C72" s="22" t="b">
        <f t="shared" si="1"/>
        <v>1</v>
      </c>
      <c r="D72" t="str">
        <f t="shared" si="2"/>
        <v>1</v>
      </c>
      <c r="E72" t="str">
        <f t="shared" si="3"/>
        <v/>
      </c>
      <c r="F72" t="str">
        <f t="shared" si="4"/>
        <v/>
      </c>
      <c r="G72" t="str">
        <f t="shared" si="5"/>
        <v>1</v>
      </c>
      <c r="H72" s="23"/>
      <c r="L72">
        <v>51</v>
      </c>
      <c r="M72">
        <f t="shared" si="6"/>
        <v>7310</v>
      </c>
      <c r="N72">
        <v>144</v>
      </c>
    </row>
    <row r="73" spans="1:14" x14ac:dyDescent="0.35">
      <c r="A73" s="20" t="s">
        <v>98</v>
      </c>
      <c r="B73" s="21">
        <v>0.83899999999999997</v>
      </c>
      <c r="C73" s="22" t="b">
        <f t="shared" si="1"/>
        <v>1</v>
      </c>
      <c r="D73" t="str">
        <f t="shared" si="2"/>
        <v/>
      </c>
      <c r="E73" t="str">
        <f t="shared" si="3"/>
        <v>2</v>
      </c>
      <c r="F73" t="str">
        <f t="shared" si="4"/>
        <v/>
      </c>
      <c r="G73" t="str">
        <f t="shared" si="5"/>
        <v>2</v>
      </c>
      <c r="H73" s="23"/>
      <c r="L73">
        <v>52</v>
      </c>
      <c r="M73">
        <f t="shared" si="6"/>
        <v>7453</v>
      </c>
      <c r="N73">
        <v>143</v>
      </c>
    </row>
    <row r="74" spans="1:14" x14ac:dyDescent="0.35">
      <c r="A74" s="20" t="s">
        <v>99</v>
      </c>
      <c r="B74" s="21">
        <v>0.63400000000000001</v>
      </c>
      <c r="C74" s="22" t="b">
        <f t="shared" si="1"/>
        <v>1</v>
      </c>
      <c r="D74" t="str">
        <f t="shared" si="2"/>
        <v>1</v>
      </c>
      <c r="E74" t="str">
        <f t="shared" si="3"/>
        <v/>
      </c>
      <c r="F74" t="str">
        <f t="shared" si="4"/>
        <v/>
      </c>
      <c r="G74" t="str">
        <f t="shared" si="5"/>
        <v>1</v>
      </c>
      <c r="H74" s="23"/>
      <c r="L74">
        <v>53</v>
      </c>
      <c r="M74">
        <f t="shared" si="6"/>
        <v>7596</v>
      </c>
      <c r="N74">
        <v>143</v>
      </c>
    </row>
    <row r="75" spans="1:14" x14ac:dyDescent="0.35">
      <c r="A75" s="20" t="s">
        <v>100</v>
      </c>
      <c r="B75" s="21">
        <v>0.69799999999999995</v>
      </c>
      <c r="C75" s="22" t="b">
        <f t="shared" si="1"/>
        <v>1</v>
      </c>
      <c r="D75" t="str">
        <f t="shared" si="2"/>
        <v>1</v>
      </c>
      <c r="E75" t="str">
        <f t="shared" si="3"/>
        <v/>
      </c>
      <c r="F75" t="str">
        <f t="shared" si="4"/>
        <v/>
      </c>
      <c r="G75" t="str">
        <f t="shared" si="5"/>
        <v>1</v>
      </c>
      <c r="H75" s="23"/>
      <c r="L75">
        <v>54</v>
      </c>
      <c r="M75">
        <f t="shared" si="6"/>
        <v>7740</v>
      </c>
      <c r="N75">
        <v>144</v>
      </c>
    </row>
    <row r="76" spans="1:14" x14ac:dyDescent="0.35">
      <c r="A76" s="20" t="s">
        <v>101</v>
      </c>
      <c r="B76" s="21">
        <v>1.1559999999999999</v>
      </c>
      <c r="C76" s="22" t="b">
        <f t="shared" si="1"/>
        <v>1</v>
      </c>
      <c r="D76" t="str">
        <f t="shared" si="2"/>
        <v/>
      </c>
      <c r="E76" t="str">
        <f t="shared" si="3"/>
        <v/>
      </c>
      <c r="F76" t="str">
        <f t="shared" si="4"/>
        <v>3</v>
      </c>
      <c r="G76" t="str">
        <f t="shared" si="5"/>
        <v>3</v>
      </c>
      <c r="H76" s="23"/>
      <c r="L76">
        <v>55</v>
      </c>
      <c r="M76">
        <f t="shared" si="6"/>
        <v>7883</v>
      </c>
      <c r="N76">
        <v>143</v>
      </c>
    </row>
    <row r="77" spans="1:14" x14ac:dyDescent="0.35">
      <c r="A77" s="20" t="s">
        <v>102</v>
      </c>
      <c r="B77" s="21">
        <v>1.153</v>
      </c>
      <c r="C77" s="22" t="b">
        <f t="shared" si="1"/>
        <v>1</v>
      </c>
      <c r="D77" t="str">
        <f t="shared" si="2"/>
        <v/>
      </c>
      <c r="E77" t="str">
        <f t="shared" si="3"/>
        <v/>
      </c>
      <c r="F77" t="str">
        <f t="shared" si="4"/>
        <v>3</v>
      </c>
      <c r="G77" t="str">
        <f t="shared" si="5"/>
        <v>3</v>
      </c>
      <c r="H77" s="23"/>
      <c r="L77">
        <v>56</v>
      </c>
      <c r="M77">
        <f t="shared" si="6"/>
        <v>8026</v>
      </c>
      <c r="N77">
        <v>143</v>
      </c>
    </row>
    <row r="78" spans="1:14" x14ac:dyDescent="0.35">
      <c r="A78" s="20" t="s">
        <v>103</v>
      </c>
      <c r="B78" s="21">
        <v>1.044</v>
      </c>
      <c r="C78" s="22" t="b">
        <f t="shared" si="1"/>
        <v>1</v>
      </c>
      <c r="D78" t="str">
        <f t="shared" si="2"/>
        <v/>
      </c>
      <c r="E78" t="str">
        <f t="shared" si="3"/>
        <v/>
      </c>
      <c r="F78" t="str">
        <f t="shared" si="4"/>
        <v>3</v>
      </c>
      <c r="G78" t="str">
        <f t="shared" si="5"/>
        <v>3</v>
      </c>
      <c r="H78" s="23"/>
      <c r="L78">
        <v>57</v>
      </c>
      <c r="M78">
        <f t="shared" si="6"/>
        <v>8170</v>
      </c>
      <c r="N78">
        <v>144</v>
      </c>
    </row>
    <row r="79" spans="1:14" x14ac:dyDescent="0.35">
      <c r="A79" s="20" t="s">
        <v>104</v>
      </c>
      <c r="B79" s="21">
        <v>1.0609999999999999</v>
      </c>
      <c r="C79" s="22" t="b">
        <f t="shared" si="1"/>
        <v>1</v>
      </c>
      <c r="D79" t="str">
        <f t="shared" si="2"/>
        <v/>
      </c>
      <c r="E79" t="str">
        <f t="shared" si="3"/>
        <v/>
      </c>
      <c r="F79" t="str">
        <f t="shared" si="4"/>
        <v>3</v>
      </c>
      <c r="G79" t="str">
        <f t="shared" si="5"/>
        <v>3</v>
      </c>
      <c r="H79" s="23"/>
      <c r="L79">
        <v>58</v>
      </c>
      <c r="M79">
        <f t="shared" si="6"/>
        <v>8313</v>
      </c>
      <c r="N79">
        <v>143</v>
      </c>
    </row>
    <row r="80" spans="1:14" x14ac:dyDescent="0.35">
      <c r="A80" s="20" t="s">
        <v>105</v>
      </c>
      <c r="B80" s="21">
        <v>0.92</v>
      </c>
      <c r="C80" s="22" t="b">
        <f t="shared" si="1"/>
        <v>1</v>
      </c>
      <c r="D80" t="str">
        <f t="shared" si="2"/>
        <v/>
      </c>
      <c r="E80" t="str">
        <f t="shared" si="3"/>
        <v>2</v>
      </c>
      <c r="F80" t="str">
        <f t="shared" si="4"/>
        <v/>
      </c>
      <c r="G80" t="str">
        <f t="shared" si="5"/>
        <v>2</v>
      </c>
      <c r="H80" s="23"/>
      <c r="L80">
        <v>59</v>
      </c>
      <c r="M80">
        <f t="shared" si="6"/>
        <v>8456</v>
      </c>
      <c r="N80">
        <v>143</v>
      </c>
    </row>
    <row r="81" spans="1:14" x14ac:dyDescent="0.35">
      <c r="A81" s="20" t="s">
        <v>106</v>
      </c>
      <c r="B81" s="21">
        <v>1.0549999999999999</v>
      </c>
      <c r="C81" s="22" t="b">
        <f t="shared" si="1"/>
        <v>1</v>
      </c>
      <c r="D81" t="str">
        <f t="shared" si="2"/>
        <v/>
      </c>
      <c r="E81" t="str">
        <f t="shared" si="3"/>
        <v/>
      </c>
      <c r="F81" t="str">
        <f t="shared" si="4"/>
        <v>3</v>
      </c>
      <c r="G81" t="str">
        <f t="shared" si="5"/>
        <v>3</v>
      </c>
      <c r="H81" s="23"/>
      <c r="L81">
        <v>60</v>
      </c>
      <c r="M81">
        <f t="shared" si="6"/>
        <v>8600</v>
      </c>
      <c r="N81">
        <v>144</v>
      </c>
    </row>
    <row r="82" spans="1:14" x14ac:dyDescent="0.35">
      <c r="A82" s="20" t="s">
        <v>107</v>
      </c>
      <c r="B82" s="21">
        <v>0.81100000000000005</v>
      </c>
      <c r="C82" s="22" t="b">
        <f t="shared" si="1"/>
        <v>1</v>
      </c>
      <c r="D82" t="str">
        <f t="shared" si="2"/>
        <v/>
      </c>
      <c r="E82" t="str">
        <f t="shared" si="3"/>
        <v>2</v>
      </c>
      <c r="F82" t="str">
        <f t="shared" si="4"/>
        <v/>
      </c>
      <c r="G82" t="str">
        <f t="shared" si="5"/>
        <v>2</v>
      </c>
      <c r="H82" s="23"/>
      <c r="L82">
        <v>61</v>
      </c>
      <c r="M82">
        <f t="shared" si="6"/>
        <v>8743</v>
      </c>
      <c r="N82">
        <v>143</v>
      </c>
    </row>
    <row r="83" spans="1:14" x14ac:dyDescent="0.35">
      <c r="A83" s="20" t="s">
        <v>108</v>
      </c>
      <c r="B83" s="21">
        <v>0.50800000000000001</v>
      </c>
      <c r="C83" s="22" t="b">
        <f t="shared" si="1"/>
        <v>1</v>
      </c>
      <c r="D83" t="str">
        <f t="shared" si="2"/>
        <v>1</v>
      </c>
      <c r="E83" t="str">
        <f t="shared" si="3"/>
        <v/>
      </c>
      <c r="F83" t="str">
        <f t="shared" si="4"/>
        <v/>
      </c>
      <c r="G83" t="str">
        <f t="shared" si="5"/>
        <v>1</v>
      </c>
      <c r="H83" s="23"/>
      <c r="L83">
        <v>62</v>
      </c>
      <c r="M83">
        <f t="shared" si="6"/>
        <v>8886</v>
      </c>
      <c r="N83">
        <v>143</v>
      </c>
    </row>
    <row r="84" spans="1:14" x14ac:dyDescent="0.35">
      <c r="A84" s="20" t="s">
        <v>109</v>
      </c>
      <c r="B84" s="21">
        <v>0.97599999999999998</v>
      </c>
      <c r="C84" s="22" t="b">
        <f t="shared" si="1"/>
        <v>1</v>
      </c>
      <c r="D84" t="str">
        <f t="shared" si="2"/>
        <v/>
      </c>
      <c r="E84" t="str">
        <f t="shared" si="3"/>
        <v>2</v>
      </c>
      <c r="F84" t="str">
        <f t="shared" si="4"/>
        <v/>
      </c>
      <c r="G84" t="str">
        <f t="shared" si="5"/>
        <v>2</v>
      </c>
      <c r="H84" s="23"/>
      <c r="L84">
        <v>63</v>
      </c>
      <c r="M84">
        <f t="shared" si="6"/>
        <v>9030</v>
      </c>
      <c r="N84">
        <v>144</v>
      </c>
    </row>
    <row r="85" spans="1:14" x14ac:dyDescent="0.35">
      <c r="A85" s="20" t="s">
        <v>110</v>
      </c>
      <c r="B85" s="21">
        <v>0.86499999999999999</v>
      </c>
      <c r="C85" s="22" t="b">
        <f t="shared" si="1"/>
        <v>1</v>
      </c>
      <c r="D85" t="str">
        <f t="shared" si="2"/>
        <v/>
      </c>
      <c r="E85" t="str">
        <f t="shared" si="3"/>
        <v>2</v>
      </c>
      <c r="F85" t="str">
        <f t="shared" si="4"/>
        <v/>
      </c>
      <c r="G85" t="str">
        <f t="shared" si="5"/>
        <v>2</v>
      </c>
      <c r="H85" s="23"/>
      <c r="L85">
        <v>64</v>
      </c>
      <c r="M85">
        <f t="shared" si="6"/>
        <v>9173</v>
      </c>
      <c r="N85">
        <v>143</v>
      </c>
    </row>
    <row r="86" spans="1:14" x14ac:dyDescent="0.35">
      <c r="A86" s="20" t="s">
        <v>111</v>
      </c>
      <c r="B86" s="21">
        <v>0.745</v>
      </c>
      <c r="C86" s="22" t="b">
        <f t="shared" ref="C86:C149" si="7">ISNUMBER(B86)</f>
        <v>1</v>
      </c>
      <c r="D86" t="str">
        <f t="shared" ref="D86:D149" si="8">IF(B86&gt;0.48,IF(B86&lt;0.799,"1",""),"")</f>
        <v>1</v>
      </c>
      <c r="E86" t="str">
        <f t="shared" ref="E86:E149" si="9">IF(B86&gt;0.8,IF(B86&lt;0.999,"2",""),"")</f>
        <v/>
      </c>
      <c r="F86" t="str">
        <f t="shared" ref="F86:F149" si="10">IF(B86&gt;=1,IF(B86&lt;1.52,"3",""),"")</f>
        <v/>
      </c>
      <c r="G86" t="str">
        <f t="shared" ref="G86:G149" si="11">CONCATENATE(D86,E86,F86)</f>
        <v>1</v>
      </c>
      <c r="H86" s="23"/>
      <c r="L86">
        <v>65</v>
      </c>
      <c r="M86">
        <f t="shared" si="6"/>
        <v>9316</v>
      </c>
      <c r="N86">
        <v>143</v>
      </c>
    </row>
    <row r="87" spans="1:14" x14ac:dyDescent="0.35">
      <c r="A87" s="20" t="s">
        <v>112</v>
      </c>
      <c r="B87" s="21">
        <v>0.96</v>
      </c>
      <c r="C87" s="22" t="b">
        <f t="shared" si="7"/>
        <v>1</v>
      </c>
      <c r="D87" t="str">
        <f t="shared" si="8"/>
        <v/>
      </c>
      <c r="E87" t="str">
        <f t="shared" si="9"/>
        <v>2</v>
      </c>
      <c r="F87" t="str">
        <f t="shared" si="10"/>
        <v/>
      </c>
      <c r="G87" t="str">
        <f t="shared" si="11"/>
        <v>2</v>
      </c>
      <c r="H87" s="23"/>
      <c r="L87">
        <v>66</v>
      </c>
      <c r="M87">
        <f t="shared" si="6"/>
        <v>9460</v>
      </c>
      <c r="N87">
        <v>144</v>
      </c>
    </row>
    <row r="88" spans="1:14" x14ac:dyDescent="0.35">
      <c r="A88" s="20" t="s">
        <v>113</v>
      </c>
      <c r="B88" s="21">
        <v>0.878</v>
      </c>
      <c r="C88" s="22" t="b">
        <f t="shared" si="7"/>
        <v>1</v>
      </c>
      <c r="D88" t="str">
        <f t="shared" si="8"/>
        <v/>
      </c>
      <c r="E88" t="str">
        <f t="shared" si="9"/>
        <v>2</v>
      </c>
      <c r="F88" t="str">
        <f t="shared" si="10"/>
        <v/>
      </c>
      <c r="G88" t="str">
        <f t="shared" si="11"/>
        <v>2</v>
      </c>
      <c r="H88" s="23"/>
      <c r="L88">
        <v>67</v>
      </c>
      <c r="M88">
        <f t="shared" ref="M88:M151" si="12">M87+N88</f>
        <v>9603</v>
      </c>
      <c r="N88">
        <v>143</v>
      </c>
    </row>
    <row r="89" spans="1:14" x14ac:dyDescent="0.35">
      <c r="A89" s="20" t="s">
        <v>114</v>
      </c>
      <c r="B89" s="21">
        <v>0.71699999999999997</v>
      </c>
      <c r="C89" s="22" t="b">
        <f t="shared" si="7"/>
        <v>1</v>
      </c>
      <c r="D89" t="str">
        <f t="shared" si="8"/>
        <v>1</v>
      </c>
      <c r="E89" t="str">
        <f t="shared" si="9"/>
        <v/>
      </c>
      <c r="F89" t="str">
        <f t="shared" si="10"/>
        <v/>
      </c>
      <c r="G89" t="str">
        <f t="shared" si="11"/>
        <v>1</v>
      </c>
      <c r="H89" s="23"/>
      <c r="L89">
        <v>68</v>
      </c>
      <c r="M89">
        <f t="shared" si="12"/>
        <v>9746</v>
      </c>
      <c r="N89">
        <v>143</v>
      </c>
    </row>
    <row r="90" spans="1:14" x14ac:dyDescent="0.35">
      <c r="A90" s="20" t="s">
        <v>115</v>
      </c>
      <c r="B90" s="21">
        <v>0.81899999999999995</v>
      </c>
      <c r="C90" s="22" t="b">
        <f t="shared" si="7"/>
        <v>1</v>
      </c>
      <c r="D90" t="str">
        <f t="shared" si="8"/>
        <v/>
      </c>
      <c r="E90" t="str">
        <f t="shared" si="9"/>
        <v>2</v>
      </c>
      <c r="F90" t="str">
        <f t="shared" si="10"/>
        <v/>
      </c>
      <c r="G90" t="str">
        <f t="shared" si="11"/>
        <v>2</v>
      </c>
      <c r="H90" s="23"/>
      <c r="L90">
        <v>69</v>
      </c>
      <c r="M90">
        <f t="shared" si="12"/>
        <v>9890</v>
      </c>
      <c r="N90">
        <v>144</v>
      </c>
    </row>
    <row r="91" spans="1:14" x14ac:dyDescent="0.35">
      <c r="A91" s="20" t="s">
        <v>116</v>
      </c>
      <c r="B91" s="21">
        <v>0.81499999999999995</v>
      </c>
      <c r="C91" s="22" t="b">
        <f t="shared" si="7"/>
        <v>1</v>
      </c>
      <c r="D91" t="str">
        <f t="shared" si="8"/>
        <v/>
      </c>
      <c r="E91" t="str">
        <f t="shared" si="9"/>
        <v>2</v>
      </c>
      <c r="F91" t="str">
        <f t="shared" si="10"/>
        <v/>
      </c>
      <c r="G91" t="str">
        <f t="shared" si="11"/>
        <v>2</v>
      </c>
      <c r="H91" s="23"/>
      <c r="L91">
        <v>70</v>
      </c>
      <c r="M91">
        <f t="shared" si="12"/>
        <v>10033</v>
      </c>
      <c r="N91">
        <v>143</v>
      </c>
    </row>
    <row r="92" spans="1:14" x14ac:dyDescent="0.35">
      <c r="A92" s="20" t="s">
        <v>117</v>
      </c>
      <c r="B92" s="21">
        <v>0.77900000000000003</v>
      </c>
      <c r="C92" s="22" t="b">
        <f t="shared" si="7"/>
        <v>1</v>
      </c>
      <c r="D92" t="str">
        <f t="shared" si="8"/>
        <v>1</v>
      </c>
      <c r="E92" t="str">
        <f t="shared" si="9"/>
        <v/>
      </c>
      <c r="F92" t="str">
        <f t="shared" si="10"/>
        <v/>
      </c>
      <c r="G92" t="str">
        <f t="shared" si="11"/>
        <v>1</v>
      </c>
      <c r="H92" s="23"/>
      <c r="L92">
        <v>71</v>
      </c>
      <c r="M92">
        <f t="shared" si="12"/>
        <v>10176</v>
      </c>
      <c r="N92">
        <v>143</v>
      </c>
    </row>
    <row r="93" spans="1:14" x14ac:dyDescent="0.35">
      <c r="A93" s="20" t="s">
        <v>118</v>
      </c>
      <c r="B93" s="21">
        <v>0.69099999999999995</v>
      </c>
      <c r="C93" s="22" t="b">
        <f t="shared" si="7"/>
        <v>1</v>
      </c>
      <c r="D93" t="str">
        <f t="shared" si="8"/>
        <v>1</v>
      </c>
      <c r="E93" t="str">
        <f t="shared" si="9"/>
        <v/>
      </c>
      <c r="F93" t="str">
        <f t="shared" si="10"/>
        <v/>
      </c>
      <c r="G93" t="str">
        <f t="shared" si="11"/>
        <v>1</v>
      </c>
      <c r="H93" s="23"/>
      <c r="L93">
        <v>72</v>
      </c>
      <c r="M93">
        <f t="shared" si="12"/>
        <v>10320</v>
      </c>
      <c r="N93">
        <v>144</v>
      </c>
    </row>
    <row r="94" spans="1:14" x14ac:dyDescent="0.35">
      <c r="A94" s="20" t="s">
        <v>119</v>
      </c>
      <c r="B94" s="21">
        <v>1.206</v>
      </c>
      <c r="C94" s="22" t="b">
        <f t="shared" si="7"/>
        <v>1</v>
      </c>
      <c r="D94" t="str">
        <f t="shared" si="8"/>
        <v/>
      </c>
      <c r="E94" t="str">
        <f t="shared" si="9"/>
        <v/>
      </c>
      <c r="F94" t="str">
        <f t="shared" si="10"/>
        <v>3</v>
      </c>
      <c r="G94" t="str">
        <f t="shared" si="11"/>
        <v>3</v>
      </c>
      <c r="H94" s="23"/>
      <c r="L94">
        <v>73</v>
      </c>
      <c r="M94">
        <f t="shared" si="12"/>
        <v>10463</v>
      </c>
      <c r="N94">
        <v>143</v>
      </c>
    </row>
    <row r="95" spans="1:14" x14ac:dyDescent="0.35">
      <c r="A95" s="20" t="s">
        <v>120</v>
      </c>
      <c r="B95" s="21">
        <v>0.65500000000000003</v>
      </c>
      <c r="C95" s="22" t="b">
        <f t="shared" si="7"/>
        <v>1</v>
      </c>
      <c r="D95" t="str">
        <f t="shared" si="8"/>
        <v>1</v>
      </c>
      <c r="E95" t="str">
        <f t="shared" si="9"/>
        <v/>
      </c>
      <c r="F95" t="str">
        <f t="shared" si="10"/>
        <v/>
      </c>
      <c r="G95" t="str">
        <f t="shared" si="11"/>
        <v>1</v>
      </c>
      <c r="H95" s="23"/>
      <c r="L95">
        <v>74</v>
      </c>
      <c r="M95">
        <f t="shared" si="12"/>
        <v>10606</v>
      </c>
      <c r="N95">
        <v>143</v>
      </c>
    </row>
    <row r="96" spans="1:14" x14ac:dyDescent="0.35">
      <c r="A96" s="20" t="s">
        <v>121</v>
      </c>
      <c r="B96" s="21">
        <v>0.82099999999999995</v>
      </c>
      <c r="C96" s="22" t="b">
        <f t="shared" si="7"/>
        <v>1</v>
      </c>
      <c r="D96" t="str">
        <f t="shared" si="8"/>
        <v/>
      </c>
      <c r="E96" t="str">
        <f t="shared" si="9"/>
        <v>2</v>
      </c>
      <c r="F96" t="str">
        <f t="shared" si="10"/>
        <v/>
      </c>
      <c r="G96" t="str">
        <f t="shared" si="11"/>
        <v>2</v>
      </c>
      <c r="H96" s="23"/>
      <c r="L96">
        <v>75</v>
      </c>
      <c r="M96">
        <f t="shared" si="12"/>
        <v>10750</v>
      </c>
      <c r="N96">
        <v>144</v>
      </c>
    </row>
    <row r="97" spans="1:14" x14ac:dyDescent="0.35">
      <c r="A97" s="20" t="s">
        <v>122</v>
      </c>
      <c r="B97" s="21">
        <v>0.78600000000000003</v>
      </c>
      <c r="C97" s="22" t="b">
        <f t="shared" si="7"/>
        <v>1</v>
      </c>
      <c r="D97" t="str">
        <f t="shared" si="8"/>
        <v>1</v>
      </c>
      <c r="E97" t="str">
        <f t="shared" si="9"/>
        <v/>
      </c>
      <c r="F97" t="str">
        <f t="shared" si="10"/>
        <v/>
      </c>
      <c r="G97" t="str">
        <f t="shared" si="11"/>
        <v>1</v>
      </c>
      <c r="H97" s="23"/>
      <c r="L97">
        <v>76</v>
      </c>
      <c r="M97">
        <f t="shared" si="12"/>
        <v>10893</v>
      </c>
      <c r="N97">
        <v>143</v>
      </c>
    </row>
    <row r="98" spans="1:14" x14ac:dyDescent="0.35">
      <c r="A98" s="20" t="s">
        <v>123</v>
      </c>
      <c r="B98" s="21">
        <v>0.82599999999999996</v>
      </c>
      <c r="C98" s="22" t="b">
        <f t="shared" si="7"/>
        <v>1</v>
      </c>
      <c r="D98" t="str">
        <f t="shared" si="8"/>
        <v/>
      </c>
      <c r="E98" t="str">
        <f t="shared" si="9"/>
        <v>2</v>
      </c>
      <c r="F98" t="str">
        <f t="shared" si="10"/>
        <v/>
      </c>
      <c r="G98" t="str">
        <f t="shared" si="11"/>
        <v>2</v>
      </c>
      <c r="H98" s="23"/>
      <c r="L98">
        <v>77</v>
      </c>
      <c r="M98">
        <f t="shared" si="12"/>
        <v>11036</v>
      </c>
      <c r="N98">
        <v>143</v>
      </c>
    </row>
    <row r="99" spans="1:14" x14ac:dyDescent="0.35">
      <c r="A99" s="20" t="s">
        <v>124</v>
      </c>
      <c r="B99" s="21">
        <v>0.80300000000000005</v>
      </c>
      <c r="C99" s="22" t="b">
        <f t="shared" si="7"/>
        <v>1</v>
      </c>
      <c r="D99" t="str">
        <f t="shared" si="8"/>
        <v/>
      </c>
      <c r="E99" t="str">
        <f t="shared" si="9"/>
        <v>2</v>
      </c>
      <c r="F99" t="str">
        <f t="shared" si="10"/>
        <v/>
      </c>
      <c r="G99" t="str">
        <f t="shared" si="11"/>
        <v>2</v>
      </c>
      <c r="H99" s="23"/>
      <c r="L99">
        <v>78</v>
      </c>
      <c r="M99">
        <f t="shared" si="12"/>
        <v>11180</v>
      </c>
      <c r="N99">
        <v>144</v>
      </c>
    </row>
    <row r="100" spans="1:14" x14ac:dyDescent="0.35">
      <c r="A100" s="20" t="s">
        <v>125</v>
      </c>
      <c r="B100" s="21">
        <v>0.89200000000000002</v>
      </c>
      <c r="C100" s="22" t="b">
        <f t="shared" si="7"/>
        <v>1</v>
      </c>
      <c r="D100" t="str">
        <f t="shared" si="8"/>
        <v/>
      </c>
      <c r="E100" t="str">
        <f t="shared" si="9"/>
        <v>2</v>
      </c>
      <c r="F100" t="str">
        <f t="shared" si="10"/>
        <v/>
      </c>
      <c r="G100" t="str">
        <f t="shared" si="11"/>
        <v>2</v>
      </c>
      <c r="H100" s="23"/>
      <c r="L100">
        <v>79</v>
      </c>
      <c r="M100">
        <f t="shared" si="12"/>
        <v>11323</v>
      </c>
      <c r="N100">
        <v>143</v>
      </c>
    </row>
    <row r="101" spans="1:14" x14ac:dyDescent="0.35">
      <c r="A101" s="20" t="s">
        <v>126</v>
      </c>
      <c r="B101" s="21">
        <v>0.48299999999999998</v>
      </c>
      <c r="C101" s="22" t="b">
        <f t="shared" si="7"/>
        <v>1</v>
      </c>
      <c r="D101" t="str">
        <f t="shared" si="8"/>
        <v>1</v>
      </c>
      <c r="E101" t="str">
        <f t="shared" si="9"/>
        <v/>
      </c>
      <c r="F101" t="str">
        <f t="shared" si="10"/>
        <v/>
      </c>
      <c r="G101" t="str">
        <f t="shared" si="11"/>
        <v>1</v>
      </c>
      <c r="H101" s="23"/>
      <c r="L101">
        <v>80</v>
      </c>
      <c r="M101">
        <f t="shared" si="12"/>
        <v>11466</v>
      </c>
      <c r="N101">
        <v>143</v>
      </c>
    </row>
    <row r="102" spans="1:14" x14ac:dyDescent="0.35">
      <c r="A102" s="20" t="s">
        <v>127</v>
      </c>
      <c r="B102" s="21">
        <v>0.86299999999999999</v>
      </c>
      <c r="C102" s="22" t="b">
        <f t="shared" si="7"/>
        <v>1</v>
      </c>
      <c r="D102" t="str">
        <f t="shared" si="8"/>
        <v/>
      </c>
      <c r="E102" t="str">
        <f t="shared" si="9"/>
        <v>2</v>
      </c>
      <c r="F102" t="str">
        <f t="shared" si="10"/>
        <v/>
      </c>
      <c r="G102" t="str">
        <f t="shared" si="11"/>
        <v>2</v>
      </c>
      <c r="H102" s="23"/>
      <c r="L102">
        <v>81</v>
      </c>
      <c r="M102">
        <f t="shared" si="12"/>
        <v>11610</v>
      </c>
      <c r="N102">
        <v>144</v>
      </c>
    </row>
    <row r="103" spans="1:14" x14ac:dyDescent="0.35">
      <c r="A103" s="20" t="s">
        <v>128</v>
      </c>
      <c r="B103" s="21">
        <v>1.111</v>
      </c>
      <c r="C103" s="22" t="b">
        <f t="shared" si="7"/>
        <v>1</v>
      </c>
      <c r="D103" t="str">
        <f t="shared" si="8"/>
        <v/>
      </c>
      <c r="E103" t="str">
        <f t="shared" si="9"/>
        <v/>
      </c>
      <c r="F103" t="str">
        <f t="shared" si="10"/>
        <v>3</v>
      </c>
      <c r="G103" t="str">
        <f t="shared" si="11"/>
        <v>3</v>
      </c>
      <c r="H103" s="23"/>
      <c r="L103">
        <v>82</v>
      </c>
      <c r="M103">
        <f t="shared" si="12"/>
        <v>11753</v>
      </c>
      <c r="N103">
        <v>143</v>
      </c>
    </row>
    <row r="104" spans="1:14" x14ac:dyDescent="0.35">
      <c r="A104" s="20" t="s">
        <v>129</v>
      </c>
      <c r="B104" s="21">
        <v>0.57599999999999996</v>
      </c>
      <c r="C104" s="22" t="b">
        <f t="shared" si="7"/>
        <v>1</v>
      </c>
      <c r="D104" t="str">
        <f t="shared" si="8"/>
        <v>1</v>
      </c>
      <c r="E104" t="str">
        <f t="shared" si="9"/>
        <v/>
      </c>
      <c r="F104" t="str">
        <f t="shared" si="10"/>
        <v/>
      </c>
      <c r="G104" t="str">
        <f t="shared" si="11"/>
        <v>1</v>
      </c>
      <c r="H104" s="23"/>
      <c r="L104">
        <v>83</v>
      </c>
      <c r="M104">
        <f t="shared" si="12"/>
        <v>11896</v>
      </c>
      <c r="N104">
        <v>143</v>
      </c>
    </row>
    <row r="105" spans="1:14" x14ac:dyDescent="0.35">
      <c r="A105" s="20" t="s">
        <v>130</v>
      </c>
      <c r="B105" s="21">
        <v>1.212</v>
      </c>
      <c r="C105" s="22" t="b">
        <f t="shared" si="7"/>
        <v>1</v>
      </c>
      <c r="D105" t="str">
        <f t="shared" si="8"/>
        <v/>
      </c>
      <c r="E105" t="str">
        <f t="shared" si="9"/>
        <v/>
      </c>
      <c r="F105" t="str">
        <f t="shared" si="10"/>
        <v>3</v>
      </c>
      <c r="G105" t="str">
        <f t="shared" si="11"/>
        <v>3</v>
      </c>
      <c r="H105" s="23"/>
      <c r="L105">
        <v>84</v>
      </c>
      <c r="M105">
        <f t="shared" si="12"/>
        <v>12040</v>
      </c>
      <c r="N105">
        <v>144</v>
      </c>
    </row>
    <row r="106" spans="1:14" x14ac:dyDescent="0.35">
      <c r="A106" s="20" t="s">
        <v>131</v>
      </c>
      <c r="B106" s="21">
        <v>0.72499999999999998</v>
      </c>
      <c r="C106" s="22" t="b">
        <f t="shared" si="7"/>
        <v>1</v>
      </c>
      <c r="D106" t="str">
        <f t="shared" si="8"/>
        <v>1</v>
      </c>
      <c r="E106" t="str">
        <f t="shared" si="9"/>
        <v/>
      </c>
      <c r="F106" t="str">
        <f t="shared" si="10"/>
        <v/>
      </c>
      <c r="G106" t="str">
        <f t="shared" si="11"/>
        <v>1</v>
      </c>
      <c r="H106" s="23"/>
      <c r="L106">
        <v>85</v>
      </c>
      <c r="M106">
        <f t="shared" si="12"/>
        <v>12183</v>
      </c>
      <c r="N106">
        <v>143</v>
      </c>
    </row>
    <row r="107" spans="1:14" x14ac:dyDescent="0.35">
      <c r="A107" s="20" t="s">
        <v>132</v>
      </c>
      <c r="B107" s="21">
        <v>0.77700000000000002</v>
      </c>
      <c r="C107" s="22" t="b">
        <f t="shared" si="7"/>
        <v>1</v>
      </c>
      <c r="D107" t="str">
        <f t="shared" si="8"/>
        <v>1</v>
      </c>
      <c r="E107" t="str">
        <f t="shared" si="9"/>
        <v/>
      </c>
      <c r="F107" t="str">
        <f t="shared" si="10"/>
        <v/>
      </c>
      <c r="G107" t="str">
        <f t="shared" si="11"/>
        <v>1</v>
      </c>
      <c r="H107" s="23"/>
      <c r="L107">
        <v>86</v>
      </c>
      <c r="M107">
        <f t="shared" si="12"/>
        <v>12326</v>
      </c>
      <c r="N107">
        <v>143</v>
      </c>
    </row>
    <row r="108" spans="1:14" x14ac:dyDescent="0.35">
      <c r="A108" s="20" t="s">
        <v>133</v>
      </c>
      <c r="B108" s="21">
        <v>1</v>
      </c>
      <c r="C108" s="22" t="b">
        <f t="shared" si="7"/>
        <v>1</v>
      </c>
      <c r="D108" t="str">
        <f t="shared" si="8"/>
        <v/>
      </c>
      <c r="E108" t="str">
        <f t="shared" si="9"/>
        <v/>
      </c>
      <c r="F108" t="str">
        <f t="shared" si="10"/>
        <v>3</v>
      </c>
      <c r="G108" t="str">
        <f t="shared" si="11"/>
        <v>3</v>
      </c>
      <c r="H108" s="23"/>
      <c r="L108">
        <v>87</v>
      </c>
      <c r="M108">
        <f t="shared" si="12"/>
        <v>12470</v>
      </c>
      <c r="N108">
        <v>144</v>
      </c>
    </row>
    <row r="109" spans="1:14" x14ac:dyDescent="0.35">
      <c r="A109" s="20" t="s">
        <v>134</v>
      </c>
      <c r="B109" s="21">
        <v>0.86</v>
      </c>
      <c r="C109" s="22" t="b">
        <f t="shared" si="7"/>
        <v>1</v>
      </c>
      <c r="D109" t="str">
        <f t="shared" si="8"/>
        <v/>
      </c>
      <c r="E109" t="str">
        <f t="shared" si="9"/>
        <v>2</v>
      </c>
      <c r="F109" t="str">
        <f t="shared" si="10"/>
        <v/>
      </c>
      <c r="G109" t="str">
        <f t="shared" si="11"/>
        <v>2</v>
      </c>
      <c r="H109" s="23"/>
      <c r="L109">
        <v>88</v>
      </c>
      <c r="M109">
        <f t="shared" si="12"/>
        <v>12613</v>
      </c>
      <c r="N109">
        <v>143</v>
      </c>
    </row>
    <row r="110" spans="1:14" x14ac:dyDescent="0.35">
      <c r="A110" s="20" t="s">
        <v>135</v>
      </c>
      <c r="B110" s="21">
        <v>0.77400000000000002</v>
      </c>
      <c r="C110" s="22" t="b">
        <f t="shared" si="7"/>
        <v>1</v>
      </c>
      <c r="D110" t="str">
        <f t="shared" si="8"/>
        <v>1</v>
      </c>
      <c r="E110" t="str">
        <f t="shared" si="9"/>
        <v/>
      </c>
      <c r="F110" t="str">
        <f t="shared" si="10"/>
        <v/>
      </c>
      <c r="G110" t="str">
        <f t="shared" si="11"/>
        <v>1</v>
      </c>
      <c r="H110" s="23"/>
      <c r="L110">
        <v>89</v>
      </c>
      <c r="M110">
        <f t="shared" si="12"/>
        <v>12756</v>
      </c>
      <c r="N110">
        <v>143</v>
      </c>
    </row>
    <row r="111" spans="1:14" x14ac:dyDescent="0.35">
      <c r="A111" s="20" t="s">
        <v>136</v>
      </c>
      <c r="B111" s="21">
        <v>0.6</v>
      </c>
      <c r="C111" s="22" t="b">
        <f t="shared" si="7"/>
        <v>1</v>
      </c>
      <c r="D111" t="str">
        <f t="shared" si="8"/>
        <v>1</v>
      </c>
      <c r="E111" t="str">
        <f t="shared" si="9"/>
        <v/>
      </c>
      <c r="F111" t="str">
        <f t="shared" si="10"/>
        <v/>
      </c>
      <c r="G111" t="str">
        <f t="shared" si="11"/>
        <v>1</v>
      </c>
      <c r="H111" s="23"/>
      <c r="L111">
        <v>90</v>
      </c>
      <c r="M111">
        <f t="shared" si="12"/>
        <v>12900</v>
      </c>
      <c r="N111">
        <v>144</v>
      </c>
    </row>
    <row r="112" spans="1:14" x14ac:dyDescent="0.35">
      <c r="A112" s="20" t="s">
        <v>137</v>
      </c>
      <c r="B112" s="21">
        <v>0.68799999999999994</v>
      </c>
      <c r="C112" s="22" t="b">
        <f t="shared" si="7"/>
        <v>1</v>
      </c>
      <c r="D112" t="str">
        <f t="shared" si="8"/>
        <v>1</v>
      </c>
      <c r="E112" t="str">
        <f t="shared" si="9"/>
        <v/>
      </c>
      <c r="F112" t="str">
        <f t="shared" si="10"/>
        <v/>
      </c>
      <c r="G112" t="str">
        <f t="shared" si="11"/>
        <v>1</v>
      </c>
      <c r="H112" s="23"/>
      <c r="L112">
        <v>91</v>
      </c>
      <c r="M112">
        <f t="shared" si="12"/>
        <v>13043</v>
      </c>
      <c r="N112">
        <v>143</v>
      </c>
    </row>
    <row r="113" spans="1:14" x14ac:dyDescent="0.35">
      <c r="A113" s="20" t="s">
        <v>138</v>
      </c>
      <c r="B113" s="21">
        <v>0.68</v>
      </c>
      <c r="C113" s="22" t="b">
        <f t="shared" si="7"/>
        <v>1</v>
      </c>
      <c r="D113" t="str">
        <f t="shared" si="8"/>
        <v>1</v>
      </c>
      <c r="E113" t="str">
        <f t="shared" si="9"/>
        <v/>
      </c>
      <c r="F113" t="str">
        <f t="shared" si="10"/>
        <v/>
      </c>
      <c r="G113" t="str">
        <f t="shared" si="11"/>
        <v>1</v>
      </c>
      <c r="H113" s="23"/>
      <c r="L113">
        <v>92</v>
      </c>
      <c r="M113">
        <f t="shared" si="12"/>
        <v>13186</v>
      </c>
      <c r="N113">
        <v>143</v>
      </c>
    </row>
    <row r="114" spans="1:14" x14ac:dyDescent="0.35">
      <c r="A114" s="20" t="s">
        <v>139</v>
      </c>
      <c r="B114" s="21">
        <v>0.94399999999999995</v>
      </c>
      <c r="C114" s="22" t="b">
        <f t="shared" si="7"/>
        <v>1</v>
      </c>
      <c r="D114" t="str">
        <f t="shared" si="8"/>
        <v/>
      </c>
      <c r="E114" t="str">
        <f t="shared" si="9"/>
        <v>2</v>
      </c>
      <c r="F114" t="str">
        <f t="shared" si="10"/>
        <v/>
      </c>
      <c r="G114" t="str">
        <f t="shared" si="11"/>
        <v>2</v>
      </c>
      <c r="H114" s="23"/>
      <c r="L114">
        <v>93</v>
      </c>
      <c r="M114">
        <f t="shared" si="12"/>
        <v>13330</v>
      </c>
      <c r="N114">
        <v>144</v>
      </c>
    </row>
    <row r="115" spans="1:14" x14ac:dyDescent="0.35">
      <c r="A115" s="20" t="s">
        <v>140</v>
      </c>
      <c r="B115" s="21">
        <v>0.84399999999999997</v>
      </c>
      <c r="C115" s="22" t="b">
        <f t="shared" si="7"/>
        <v>1</v>
      </c>
      <c r="D115" t="str">
        <f t="shared" si="8"/>
        <v/>
      </c>
      <c r="E115" t="str">
        <f t="shared" si="9"/>
        <v>2</v>
      </c>
      <c r="F115" t="str">
        <f t="shared" si="10"/>
        <v/>
      </c>
      <c r="G115" t="str">
        <f t="shared" si="11"/>
        <v>2</v>
      </c>
      <c r="H115" s="23"/>
      <c r="L115">
        <v>94</v>
      </c>
      <c r="M115">
        <f t="shared" si="12"/>
        <v>13473</v>
      </c>
      <c r="N115">
        <v>143</v>
      </c>
    </row>
    <row r="116" spans="1:14" x14ac:dyDescent="0.35">
      <c r="A116" s="20" t="s">
        <v>141</v>
      </c>
      <c r="B116" s="21">
        <v>0.754</v>
      </c>
      <c r="C116" s="22" t="b">
        <f t="shared" si="7"/>
        <v>1</v>
      </c>
      <c r="D116" t="str">
        <f t="shared" si="8"/>
        <v>1</v>
      </c>
      <c r="E116" t="str">
        <f t="shared" si="9"/>
        <v/>
      </c>
      <c r="F116" t="str">
        <f t="shared" si="10"/>
        <v/>
      </c>
      <c r="G116" t="str">
        <f t="shared" si="11"/>
        <v>1</v>
      </c>
      <c r="H116" s="23"/>
      <c r="L116">
        <v>95</v>
      </c>
      <c r="M116">
        <f t="shared" si="12"/>
        <v>13616</v>
      </c>
      <c r="N116">
        <v>143</v>
      </c>
    </row>
    <row r="117" spans="1:14" x14ac:dyDescent="0.35">
      <c r="A117" s="20" t="s">
        <v>142</v>
      </c>
      <c r="B117" s="21">
        <v>0.74399999999999999</v>
      </c>
      <c r="C117" s="22" t="b">
        <f t="shared" si="7"/>
        <v>1</v>
      </c>
      <c r="D117" t="str">
        <f t="shared" si="8"/>
        <v>1</v>
      </c>
      <c r="E117" t="str">
        <f t="shared" si="9"/>
        <v/>
      </c>
      <c r="F117" t="str">
        <f t="shared" si="10"/>
        <v/>
      </c>
      <c r="G117" t="str">
        <f t="shared" si="11"/>
        <v>1</v>
      </c>
      <c r="H117" s="23"/>
      <c r="L117">
        <v>96</v>
      </c>
      <c r="M117">
        <f t="shared" si="12"/>
        <v>13760</v>
      </c>
      <c r="N117">
        <v>144</v>
      </c>
    </row>
    <row r="118" spans="1:14" x14ac:dyDescent="0.35">
      <c r="A118" s="20" t="s">
        <v>143</v>
      </c>
      <c r="B118" s="21">
        <v>0.625</v>
      </c>
      <c r="C118" s="22" t="b">
        <f t="shared" si="7"/>
        <v>1</v>
      </c>
      <c r="D118" t="str">
        <f t="shared" si="8"/>
        <v>1</v>
      </c>
      <c r="E118" t="str">
        <f t="shared" si="9"/>
        <v/>
      </c>
      <c r="F118" t="str">
        <f t="shared" si="10"/>
        <v/>
      </c>
      <c r="G118" t="str">
        <f t="shared" si="11"/>
        <v>1</v>
      </c>
      <c r="H118" s="23"/>
      <c r="L118">
        <v>97</v>
      </c>
      <c r="M118">
        <f t="shared" si="12"/>
        <v>13903</v>
      </c>
      <c r="N118">
        <v>143</v>
      </c>
    </row>
    <row r="119" spans="1:14" x14ac:dyDescent="0.35">
      <c r="A119" s="20" t="s">
        <v>144</v>
      </c>
      <c r="B119" s="21">
        <v>0.67100000000000004</v>
      </c>
      <c r="C119" s="22" t="b">
        <f t="shared" si="7"/>
        <v>1</v>
      </c>
      <c r="D119" t="str">
        <f t="shared" si="8"/>
        <v>1</v>
      </c>
      <c r="E119" t="str">
        <f t="shared" si="9"/>
        <v/>
      </c>
      <c r="F119" t="str">
        <f t="shared" si="10"/>
        <v/>
      </c>
      <c r="G119" t="str">
        <f t="shared" si="11"/>
        <v>1</v>
      </c>
      <c r="H119" s="23"/>
      <c r="L119">
        <v>98</v>
      </c>
      <c r="M119">
        <f t="shared" si="12"/>
        <v>14046</v>
      </c>
      <c r="N119">
        <v>143</v>
      </c>
    </row>
    <row r="120" spans="1:14" x14ac:dyDescent="0.35">
      <c r="A120" s="20" t="s">
        <v>145</v>
      </c>
      <c r="B120" s="21">
        <v>0.62</v>
      </c>
      <c r="C120" s="22" t="b">
        <f t="shared" si="7"/>
        <v>1</v>
      </c>
      <c r="D120" t="str">
        <f t="shared" si="8"/>
        <v>1</v>
      </c>
      <c r="E120" t="str">
        <f t="shared" si="9"/>
        <v/>
      </c>
      <c r="F120" t="str">
        <f t="shared" si="10"/>
        <v/>
      </c>
      <c r="G120" t="str">
        <f t="shared" si="11"/>
        <v>1</v>
      </c>
      <c r="H120" s="23"/>
      <c r="L120">
        <v>99</v>
      </c>
      <c r="M120">
        <f t="shared" si="12"/>
        <v>14190</v>
      </c>
      <c r="N120">
        <v>144</v>
      </c>
    </row>
    <row r="121" spans="1:14" x14ac:dyDescent="0.35">
      <c r="A121" s="20" t="s">
        <v>146</v>
      </c>
      <c r="B121" s="21">
        <v>0.71499999999999997</v>
      </c>
      <c r="C121" s="22" t="b">
        <f t="shared" si="7"/>
        <v>1</v>
      </c>
      <c r="D121" t="str">
        <f t="shared" si="8"/>
        <v>1</v>
      </c>
      <c r="E121" t="str">
        <f t="shared" si="9"/>
        <v/>
      </c>
      <c r="F121" t="str">
        <f t="shared" si="10"/>
        <v/>
      </c>
      <c r="G121" t="str">
        <f t="shared" si="11"/>
        <v>1</v>
      </c>
      <c r="H121" s="23"/>
      <c r="L121">
        <v>100</v>
      </c>
      <c r="M121">
        <f t="shared" si="12"/>
        <v>14333</v>
      </c>
      <c r="N121">
        <v>143</v>
      </c>
    </row>
    <row r="122" spans="1:14" x14ac:dyDescent="0.35">
      <c r="A122" s="20" t="s">
        <v>147</v>
      </c>
      <c r="B122" s="21">
        <v>0.65500000000000003</v>
      </c>
      <c r="C122" s="22" t="b">
        <f t="shared" si="7"/>
        <v>1</v>
      </c>
      <c r="D122" t="str">
        <f t="shared" si="8"/>
        <v>1</v>
      </c>
      <c r="E122" t="str">
        <f t="shared" si="9"/>
        <v/>
      </c>
      <c r="F122" t="str">
        <f t="shared" si="10"/>
        <v/>
      </c>
      <c r="G122" t="str">
        <f t="shared" si="11"/>
        <v>1</v>
      </c>
      <c r="H122" s="23"/>
      <c r="L122">
        <v>101</v>
      </c>
      <c r="M122">
        <f t="shared" si="12"/>
        <v>14476</v>
      </c>
      <c r="N122">
        <v>143</v>
      </c>
    </row>
    <row r="123" spans="1:14" x14ac:dyDescent="0.35">
      <c r="A123" s="20" t="s">
        <v>148</v>
      </c>
      <c r="B123" s="21">
        <v>0.61399999999999999</v>
      </c>
      <c r="C123" s="22" t="b">
        <f t="shared" si="7"/>
        <v>1</v>
      </c>
      <c r="D123" t="str">
        <f t="shared" si="8"/>
        <v>1</v>
      </c>
      <c r="E123" t="str">
        <f t="shared" si="9"/>
        <v/>
      </c>
      <c r="F123" t="str">
        <f t="shared" si="10"/>
        <v/>
      </c>
      <c r="G123" t="str">
        <f t="shared" si="11"/>
        <v>1</v>
      </c>
      <c r="H123" s="23"/>
      <c r="L123">
        <v>102</v>
      </c>
      <c r="M123">
        <f t="shared" si="12"/>
        <v>14620</v>
      </c>
      <c r="N123">
        <v>144</v>
      </c>
    </row>
    <row r="124" spans="1:14" x14ac:dyDescent="0.35">
      <c r="A124" s="20" t="s">
        <v>149</v>
      </c>
      <c r="B124" s="21">
        <v>0.97</v>
      </c>
      <c r="C124" s="22" t="b">
        <f t="shared" si="7"/>
        <v>1</v>
      </c>
      <c r="D124" t="str">
        <f t="shared" si="8"/>
        <v/>
      </c>
      <c r="E124" t="str">
        <f t="shared" si="9"/>
        <v>2</v>
      </c>
      <c r="F124" t="str">
        <f t="shared" si="10"/>
        <v/>
      </c>
      <c r="G124" t="str">
        <f t="shared" si="11"/>
        <v>2</v>
      </c>
      <c r="H124" s="23"/>
      <c r="L124">
        <v>103</v>
      </c>
      <c r="M124">
        <f t="shared" si="12"/>
        <v>14763</v>
      </c>
      <c r="N124">
        <v>143</v>
      </c>
    </row>
    <row r="125" spans="1:14" x14ac:dyDescent="0.35">
      <c r="A125" s="20" t="s">
        <v>150</v>
      </c>
      <c r="B125" s="21">
        <v>0.77</v>
      </c>
      <c r="C125" s="22" t="b">
        <f t="shared" si="7"/>
        <v>1</v>
      </c>
      <c r="D125" t="str">
        <f t="shared" si="8"/>
        <v>1</v>
      </c>
      <c r="E125" t="str">
        <f t="shared" si="9"/>
        <v/>
      </c>
      <c r="F125" t="str">
        <f t="shared" si="10"/>
        <v/>
      </c>
      <c r="G125" t="str">
        <f t="shared" si="11"/>
        <v>1</v>
      </c>
      <c r="H125" s="23"/>
      <c r="L125">
        <v>104</v>
      </c>
      <c r="M125">
        <f t="shared" si="12"/>
        <v>14906</v>
      </c>
      <c r="N125">
        <v>143</v>
      </c>
    </row>
    <row r="126" spans="1:14" x14ac:dyDescent="0.35">
      <c r="A126" s="20" t="s">
        <v>151</v>
      </c>
      <c r="B126" s="21">
        <v>0.84799999999999998</v>
      </c>
      <c r="C126" s="22" t="b">
        <f t="shared" si="7"/>
        <v>1</v>
      </c>
      <c r="D126" t="str">
        <f t="shared" si="8"/>
        <v/>
      </c>
      <c r="E126" t="str">
        <f t="shared" si="9"/>
        <v>2</v>
      </c>
      <c r="F126" t="str">
        <f t="shared" si="10"/>
        <v/>
      </c>
      <c r="G126" t="str">
        <f t="shared" si="11"/>
        <v>2</v>
      </c>
      <c r="H126" s="23"/>
      <c r="L126">
        <v>105</v>
      </c>
      <c r="M126">
        <f t="shared" si="12"/>
        <v>15050</v>
      </c>
      <c r="N126">
        <v>144</v>
      </c>
    </row>
    <row r="127" spans="1:14" x14ac:dyDescent="0.35">
      <c r="A127" s="20" t="s">
        <v>152</v>
      </c>
      <c r="B127" s="21">
        <v>0.92600000000000005</v>
      </c>
      <c r="C127" s="22" t="b">
        <f t="shared" si="7"/>
        <v>1</v>
      </c>
      <c r="D127" t="str">
        <f t="shared" si="8"/>
        <v/>
      </c>
      <c r="E127" t="str">
        <f t="shared" si="9"/>
        <v>2</v>
      </c>
      <c r="F127" t="str">
        <f t="shared" si="10"/>
        <v/>
      </c>
      <c r="G127" t="str">
        <f t="shared" si="11"/>
        <v>2</v>
      </c>
      <c r="H127" s="23"/>
      <c r="L127">
        <v>106</v>
      </c>
      <c r="M127">
        <f t="shared" si="12"/>
        <v>15193</v>
      </c>
      <c r="N127">
        <v>143</v>
      </c>
    </row>
    <row r="128" spans="1:14" x14ac:dyDescent="0.35">
      <c r="A128" s="20" t="s">
        <v>153</v>
      </c>
      <c r="B128" s="21">
        <v>0.56499999999999995</v>
      </c>
      <c r="C128" s="22" t="b">
        <f t="shared" si="7"/>
        <v>1</v>
      </c>
      <c r="D128" t="str">
        <f t="shared" si="8"/>
        <v>1</v>
      </c>
      <c r="E128" t="str">
        <f t="shared" si="9"/>
        <v/>
      </c>
      <c r="F128" t="str">
        <f t="shared" si="10"/>
        <v/>
      </c>
      <c r="G128" t="str">
        <f t="shared" si="11"/>
        <v>1</v>
      </c>
      <c r="H128" s="23"/>
      <c r="L128">
        <v>107</v>
      </c>
      <c r="M128">
        <f t="shared" si="12"/>
        <v>15336</v>
      </c>
      <c r="N128">
        <v>143</v>
      </c>
    </row>
    <row r="129" spans="1:14" x14ac:dyDescent="0.35">
      <c r="A129" s="20" t="s">
        <v>154</v>
      </c>
      <c r="B129" s="21">
        <v>1.079</v>
      </c>
      <c r="C129" s="22" t="b">
        <f t="shared" si="7"/>
        <v>1</v>
      </c>
      <c r="D129" t="str">
        <f t="shared" si="8"/>
        <v/>
      </c>
      <c r="E129" t="str">
        <f t="shared" si="9"/>
        <v/>
      </c>
      <c r="F129" t="str">
        <f t="shared" si="10"/>
        <v>3</v>
      </c>
      <c r="G129" t="str">
        <f t="shared" si="11"/>
        <v>3</v>
      </c>
      <c r="H129" s="23"/>
      <c r="L129">
        <v>108</v>
      </c>
      <c r="M129">
        <f t="shared" si="12"/>
        <v>15480</v>
      </c>
      <c r="N129">
        <v>144</v>
      </c>
    </row>
    <row r="130" spans="1:14" x14ac:dyDescent="0.35">
      <c r="A130" s="20" t="s">
        <v>155</v>
      </c>
      <c r="B130" s="21">
        <v>1.306</v>
      </c>
      <c r="C130" s="22" t="b">
        <f t="shared" si="7"/>
        <v>1</v>
      </c>
      <c r="D130" t="str">
        <f t="shared" si="8"/>
        <v/>
      </c>
      <c r="E130" t="str">
        <f t="shared" si="9"/>
        <v/>
      </c>
      <c r="F130" t="str">
        <f t="shared" si="10"/>
        <v>3</v>
      </c>
      <c r="G130" t="str">
        <f t="shared" si="11"/>
        <v>3</v>
      </c>
      <c r="H130" s="23"/>
      <c r="L130">
        <v>109</v>
      </c>
      <c r="M130">
        <f t="shared" si="12"/>
        <v>15623</v>
      </c>
      <c r="N130">
        <v>143</v>
      </c>
    </row>
    <row r="131" spans="1:14" x14ac:dyDescent="0.35">
      <c r="A131" s="20" t="s">
        <v>156</v>
      </c>
      <c r="B131" s="21">
        <v>1.1719999999999999</v>
      </c>
      <c r="C131" s="22" t="b">
        <f t="shared" si="7"/>
        <v>1</v>
      </c>
      <c r="D131" t="str">
        <f t="shared" si="8"/>
        <v/>
      </c>
      <c r="E131" t="str">
        <f t="shared" si="9"/>
        <v/>
      </c>
      <c r="F131" t="str">
        <f t="shared" si="10"/>
        <v>3</v>
      </c>
      <c r="G131" t="str">
        <f t="shared" si="11"/>
        <v>3</v>
      </c>
      <c r="H131" s="23"/>
      <c r="L131">
        <v>110</v>
      </c>
      <c r="M131">
        <f t="shared" si="12"/>
        <v>15766</v>
      </c>
      <c r="N131">
        <v>143</v>
      </c>
    </row>
    <row r="132" spans="1:14" x14ac:dyDescent="0.35">
      <c r="A132" s="20" t="s">
        <v>157</v>
      </c>
      <c r="B132" s="21">
        <v>0.99399999999999999</v>
      </c>
      <c r="C132" s="22" t="b">
        <f t="shared" si="7"/>
        <v>1</v>
      </c>
      <c r="D132" t="str">
        <f t="shared" si="8"/>
        <v/>
      </c>
      <c r="E132" t="str">
        <f t="shared" si="9"/>
        <v>2</v>
      </c>
      <c r="F132" t="str">
        <f t="shared" si="10"/>
        <v/>
      </c>
      <c r="G132" t="str">
        <f t="shared" si="11"/>
        <v>2</v>
      </c>
      <c r="H132" s="23"/>
      <c r="L132">
        <v>111</v>
      </c>
      <c r="M132">
        <f t="shared" si="12"/>
        <v>15910</v>
      </c>
      <c r="N132">
        <v>144</v>
      </c>
    </row>
    <row r="133" spans="1:14" x14ac:dyDescent="0.35">
      <c r="A133" s="20" t="s">
        <v>158</v>
      </c>
      <c r="B133" s="21">
        <v>0.51900000000000002</v>
      </c>
      <c r="C133" s="22" t="b">
        <f t="shared" si="7"/>
        <v>1</v>
      </c>
      <c r="D133" t="str">
        <f t="shared" si="8"/>
        <v>1</v>
      </c>
      <c r="E133" t="str">
        <f t="shared" si="9"/>
        <v/>
      </c>
      <c r="F133" t="str">
        <f t="shared" si="10"/>
        <v/>
      </c>
      <c r="G133" t="str">
        <f t="shared" si="11"/>
        <v>1</v>
      </c>
      <c r="H133" s="23"/>
      <c r="L133">
        <v>112</v>
      </c>
      <c r="M133">
        <f t="shared" si="12"/>
        <v>16053</v>
      </c>
      <c r="N133">
        <v>143</v>
      </c>
    </row>
    <row r="134" spans="1:14" x14ac:dyDescent="0.35">
      <c r="A134" s="20" t="s">
        <v>159</v>
      </c>
      <c r="B134" s="21">
        <v>1.1080000000000001</v>
      </c>
      <c r="C134" s="22" t="b">
        <f t="shared" si="7"/>
        <v>1</v>
      </c>
      <c r="D134" t="str">
        <f t="shared" si="8"/>
        <v/>
      </c>
      <c r="E134" t="str">
        <f t="shared" si="9"/>
        <v/>
      </c>
      <c r="F134" t="str">
        <f t="shared" si="10"/>
        <v>3</v>
      </c>
      <c r="G134" t="str">
        <f t="shared" si="11"/>
        <v>3</v>
      </c>
      <c r="H134" s="23"/>
      <c r="L134">
        <v>113</v>
      </c>
      <c r="M134">
        <f t="shared" si="12"/>
        <v>16196</v>
      </c>
      <c r="N134">
        <v>143</v>
      </c>
    </row>
    <row r="135" spans="1:14" x14ac:dyDescent="0.35">
      <c r="A135" s="20" t="s">
        <v>160</v>
      </c>
      <c r="B135" s="21">
        <v>0.63200000000000001</v>
      </c>
      <c r="C135" s="22" t="b">
        <f t="shared" si="7"/>
        <v>1</v>
      </c>
      <c r="D135" t="str">
        <f t="shared" si="8"/>
        <v>1</v>
      </c>
      <c r="E135" t="str">
        <f t="shared" si="9"/>
        <v/>
      </c>
      <c r="F135" t="str">
        <f t="shared" si="10"/>
        <v/>
      </c>
      <c r="G135" t="str">
        <f t="shared" si="11"/>
        <v>1</v>
      </c>
      <c r="H135" s="23"/>
      <c r="L135">
        <v>114</v>
      </c>
      <c r="M135">
        <f t="shared" si="12"/>
        <v>16340</v>
      </c>
      <c r="N135">
        <v>144</v>
      </c>
    </row>
    <row r="136" spans="1:14" x14ac:dyDescent="0.35">
      <c r="A136" s="20" t="s">
        <v>161</v>
      </c>
      <c r="B136" s="21">
        <v>1.0149999999999999</v>
      </c>
      <c r="C136" s="22" t="b">
        <f t="shared" si="7"/>
        <v>1</v>
      </c>
      <c r="D136" t="str">
        <f t="shared" si="8"/>
        <v/>
      </c>
      <c r="E136" t="str">
        <f t="shared" si="9"/>
        <v/>
      </c>
      <c r="F136" t="str">
        <f t="shared" si="10"/>
        <v>3</v>
      </c>
      <c r="G136" t="str">
        <f t="shared" si="11"/>
        <v>3</v>
      </c>
      <c r="H136" s="23"/>
      <c r="L136">
        <v>115</v>
      </c>
      <c r="M136">
        <f t="shared" si="12"/>
        <v>16483</v>
      </c>
      <c r="N136">
        <v>143</v>
      </c>
    </row>
    <row r="137" spans="1:14" x14ac:dyDescent="0.35">
      <c r="A137" s="20" t="s">
        <v>162</v>
      </c>
      <c r="B137" s="21">
        <v>0.69</v>
      </c>
      <c r="C137" s="22" t="b">
        <f t="shared" si="7"/>
        <v>1</v>
      </c>
      <c r="D137" t="str">
        <f t="shared" si="8"/>
        <v>1</v>
      </c>
      <c r="E137" t="str">
        <f t="shared" si="9"/>
        <v/>
      </c>
      <c r="F137" t="str">
        <f t="shared" si="10"/>
        <v/>
      </c>
      <c r="G137" t="str">
        <f t="shared" si="11"/>
        <v>1</v>
      </c>
      <c r="H137" s="23"/>
      <c r="L137">
        <v>116</v>
      </c>
      <c r="M137">
        <f t="shared" si="12"/>
        <v>16626</v>
      </c>
      <c r="N137">
        <v>143</v>
      </c>
    </row>
    <row r="138" spans="1:14" x14ac:dyDescent="0.35">
      <c r="A138" s="20" t="s">
        <v>163</v>
      </c>
      <c r="B138" s="21">
        <v>0.80200000000000005</v>
      </c>
      <c r="C138" s="22" t="b">
        <f t="shared" si="7"/>
        <v>1</v>
      </c>
      <c r="D138" t="str">
        <f t="shared" si="8"/>
        <v/>
      </c>
      <c r="E138" t="str">
        <f t="shared" si="9"/>
        <v>2</v>
      </c>
      <c r="F138" t="str">
        <f t="shared" si="10"/>
        <v/>
      </c>
      <c r="G138" t="str">
        <f t="shared" si="11"/>
        <v>2</v>
      </c>
      <c r="H138" s="23"/>
      <c r="L138">
        <v>117</v>
      </c>
      <c r="M138">
        <f t="shared" si="12"/>
        <v>16770</v>
      </c>
      <c r="N138">
        <v>144</v>
      </c>
    </row>
    <row r="139" spans="1:14" x14ac:dyDescent="0.35">
      <c r="A139" s="20" t="s">
        <v>164</v>
      </c>
      <c r="B139" s="21">
        <v>0.98299999999999998</v>
      </c>
      <c r="C139" s="22" t="b">
        <f t="shared" si="7"/>
        <v>1</v>
      </c>
      <c r="D139" t="str">
        <f t="shared" si="8"/>
        <v/>
      </c>
      <c r="E139" t="str">
        <f t="shared" si="9"/>
        <v>2</v>
      </c>
      <c r="F139" t="str">
        <f t="shared" si="10"/>
        <v/>
      </c>
      <c r="G139" t="str">
        <f t="shared" si="11"/>
        <v>2</v>
      </c>
      <c r="H139" s="23"/>
      <c r="L139">
        <v>118</v>
      </c>
      <c r="M139">
        <f t="shared" si="12"/>
        <v>16913</v>
      </c>
      <c r="N139">
        <v>143</v>
      </c>
    </row>
    <row r="140" spans="1:14" x14ac:dyDescent="0.35">
      <c r="A140" s="20" t="s">
        <v>165</v>
      </c>
      <c r="B140" s="21">
        <v>0.755</v>
      </c>
      <c r="C140" s="22" t="b">
        <f t="shared" si="7"/>
        <v>1</v>
      </c>
      <c r="D140" t="str">
        <f t="shared" si="8"/>
        <v>1</v>
      </c>
      <c r="E140" t="str">
        <f t="shared" si="9"/>
        <v/>
      </c>
      <c r="F140" t="str">
        <f t="shared" si="10"/>
        <v/>
      </c>
      <c r="G140" t="str">
        <f t="shared" si="11"/>
        <v>1</v>
      </c>
      <c r="H140" s="23"/>
      <c r="L140">
        <v>119</v>
      </c>
      <c r="M140">
        <f t="shared" si="12"/>
        <v>17056</v>
      </c>
      <c r="N140">
        <v>143</v>
      </c>
    </row>
    <row r="141" spans="1:14" x14ac:dyDescent="0.35">
      <c r="A141" s="20" t="s">
        <v>166</v>
      </c>
      <c r="B141" s="21">
        <v>0.84199999999999997</v>
      </c>
      <c r="C141" s="22" t="b">
        <f t="shared" si="7"/>
        <v>1</v>
      </c>
      <c r="D141" t="str">
        <f t="shared" si="8"/>
        <v/>
      </c>
      <c r="E141" t="str">
        <f t="shared" si="9"/>
        <v>2</v>
      </c>
      <c r="F141" t="str">
        <f t="shared" si="10"/>
        <v/>
      </c>
      <c r="G141" t="str">
        <f t="shared" si="11"/>
        <v>2</v>
      </c>
      <c r="H141" s="23"/>
      <c r="L141">
        <v>120</v>
      </c>
      <c r="M141">
        <f t="shared" si="12"/>
        <v>17200</v>
      </c>
      <c r="N141">
        <v>144</v>
      </c>
    </row>
    <row r="142" spans="1:14" x14ac:dyDescent="0.35">
      <c r="A142" s="20" t="s">
        <v>167</v>
      </c>
      <c r="B142" s="21">
        <v>1.0669999999999999</v>
      </c>
      <c r="C142" s="22" t="b">
        <f t="shared" si="7"/>
        <v>1</v>
      </c>
      <c r="D142" t="str">
        <f t="shared" si="8"/>
        <v/>
      </c>
      <c r="E142" t="str">
        <f t="shared" si="9"/>
        <v/>
      </c>
      <c r="F142" t="str">
        <f t="shared" si="10"/>
        <v>3</v>
      </c>
      <c r="G142" t="str">
        <f t="shared" si="11"/>
        <v>3</v>
      </c>
      <c r="H142" s="23"/>
      <c r="L142">
        <v>121</v>
      </c>
      <c r="M142">
        <f t="shared" si="12"/>
        <v>17343</v>
      </c>
      <c r="N142">
        <v>143</v>
      </c>
    </row>
    <row r="143" spans="1:14" x14ac:dyDescent="0.35">
      <c r="A143" s="20" t="s">
        <v>168</v>
      </c>
      <c r="B143" s="21">
        <v>0.67300000000000004</v>
      </c>
      <c r="C143" s="22" t="b">
        <f t="shared" si="7"/>
        <v>1</v>
      </c>
      <c r="D143" t="str">
        <f t="shared" si="8"/>
        <v>1</v>
      </c>
      <c r="E143" t="str">
        <f t="shared" si="9"/>
        <v/>
      </c>
      <c r="F143" t="str">
        <f t="shared" si="10"/>
        <v/>
      </c>
      <c r="G143" t="str">
        <f t="shared" si="11"/>
        <v>1</v>
      </c>
      <c r="H143" s="23"/>
      <c r="L143">
        <v>122</v>
      </c>
      <c r="M143">
        <f t="shared" si="12"/>
        <v>17486</v>
      </c>
      <c r="N143">
        <v>143</v>
      </c>
    </row>
    <row r="144" spans="1:14" x14ac:dyDescent="0.35">
      <c r="A144" s="20" t="s">
        <v>169</v>
      </c>
      <c r="B144" s="21">
        <v>0.68799999999999994</v>
      </c>
      <c r="C144" s="22" t="b">
        <f t="shared" si="7"/>
        <v>1</v>
      </c>
      <c r="D144" t="str">
        <f t="shared" si="8"/>
        <v>1</v>
      </c>
      <c r="E144" t="str">
        <f t="shared" si="9"/>
        <v/>
      </c>
      <c r="F144" t="str">
        <f t="shared" si="10"/>
        <v/>
      </c>
      <c r="G144" t="str">
        <f t="shared" si="11"/>
        <v>1</v>
      </c>
      <c r="H144" s="23"/>
      <c r="L144">
        <v>123</v>
      </c>
      <c r="M144">
        <f t="shared" si="12"/>
        <v>17630</v>
      </c>
      <c r="N144">
        <v>144</v>
      </c>
    </row>
    <row r="145" spans="1:14" x14ac:dyDescent="0.35">
      <c r="A145" s="20" t="s">
        <v>170</v>
      </c>
      <c r="B145" s="21">
        <v>1.054</v>
      </c>
      <c r="C145" s="22" t="b">
        <f t="shared" si="7"/>
        <v>1</v>
      </c>
      <c r="D145" t="str">
        <f t="shared" si="8"/>
        <v/>
      </c>
      <c r="E145" t="str">
        <f t="shared" si="9"/>
        <v/>
      </c>
      <c r="F145" t="str">
        <f t="shared" si="10"/>
        <v>3</v>
      </c>
      <c r="G145" t="str">
        <f t="shared" si="11"/>
        <v>3</v>
      </c>
      <c r="H145" s="23"/>
      <c r="L145">
        <v>124</v>
      </c>
      <c r="M145">
        <f t="shared" si="12"/>
        <v>17773</v>
      </c>
      <c r="N145">
        <v>143</v>
      </c>
    </row>
    <row r="146" spans="1:14" x14ac:dyDescent="0.35">
      <c r="A146" s="20" t="s">
        <v>171</v>
      </c>
      <c r="B146" s="21">
        <v>0.82499999999999996</v>
      </c>
      <c r="C146" s="22" t="b">
        <f t="shared" si="7"/>
        <v>1</v>
      </c>
      <c r="D146" t="str">
        <f t="shared" si="8"/>
        <v/>
      </c>
      <c r="E146" t="str">
        <f t="shared" si="9"/>
        <v>2</v>
      </c>
      <c r="F146" t="str">
        <f t="shared" si="10"/>
        <v/>
      </c>
      <c r="G146" t="str">
        <f t="shared" si="11"/>
        <v>2</v>
      </c>
      <c r="H146" s="23"/>
      <c r="L146">
        <v>125</v>
      </c>
      <c r="M146">
        <f t="shared" si="12"/>
        <v>17916</v>
      </c>
      <c r="N146">
        <v>143</v>
      </c>
    </row>
    <row r="147" spans="1:14" x14ac:dyDescent="0.35">
      <c r="A147" s="20" t="s">
        <v>172</v>
      </c>
      <c r="B147" s="21">
        <v>0.88700000000000001</v>
      </c>
      <c r="C147" s="22" t="b">
        <f t="shared" si="7"/>
        <v>1</v>
      </c>
      <c r="D147" t="str">
        <f t="shared" si="8"/>
        <v/>
      </c>
      <c r="E147" t="str">
        <f t="shared" si="9"/>
        <v>2</v>
      </c>
      <c r="F147" t="str">
        <f t="shared" si="10"/>
        <v/>
      </c>
      <c r="G147" t="str">
        <f t="shared" si="11"/>
        <v>2</v>
      </c>
      <c r="H147" s="23"/>
      <c r="L147">
        <v>126</v>
      </c>
      <c r="M147">
        <f t="shared" si="12"/>
        <v>18060</v>
      </c>
      <c r="N147">
        <v>144</v>
      </c>
    </row>
    <row r="148" spans="1:14" x14ac:dyDescent="0.35">
      <c r="A148" s="20" t="s">
        <v>173</v>
      </c>
      <c r="B148" s="21">
        <v>0.69599999999999995</v>
      </c>
      <c r="C148" s="22" t="b">
        <f t="shared" si="7"/>
        <v>1</v>
      </c>
      <c r="D148" t="str">
        <f t="shared" si="8"/>
        <v>1</v>
      </c>
      <c r="E148" t="str">
        <f t="shared" si="9"/>
        <v/>
      </c>
      <c r="F148" t="str">
        <f t="shared" si="10"/>
        <v/>
      </c>
      <c r="G148" t="str">
        <f t="shared" si="11"/>
        <v>1</v>
      </c>
      <c r="H148" s="23"/>
      <c r="L148">
        <v>127</v>
      </c>
      <c r="M148">
        <f t="shared" si="12"/>
        <v>18203</v>
      </c>
      <c r="N148">
        <v>143</v>
      </c>
    </row>
    <row r="149" spans="1:14" x14ac:dyDescent="0.35">
      <c r="A149" s="20" t="s">
        <v>174</v>
      </c>
      <c r="B149" s="21">
        <v>0.83</v>
      </c>
      <c r="C149" s="22" t="b">
        <f t="shared" si="7"/>
        <v>1</v>
      </c>
      <c r="D149" t="str">
        <f t="shared" si="8"/>
        <v/>
      </c>
      <c r="E149" t="str">
        <f t="shared" si="9"/>
        <v>2</v>
      </c>
      <c r="F149" t="str">
        <f t="shared" si="10"/>
        <v/>
      </c>
      <c r="G149" t="str">
        <f t="shared" si="11"/>
        <v>2</v>
      </c>
      <c r="H149" s="23"/>
      <c r="L149">
        <v>128</v>
      </c>
      <c r="M149">
        <f t="shared" si="12"/>
        <v>18346</v>
      </c>
      <c r="N149">
        <v>143</v>
      </c>
    </row>
    <row r="150" spans="1:14" x14ac:dyDescent="0.35">
      <c r="A150" s="20" t="s">
        <v>175</v>
      </c>
      <c r="B150" s="21">
        <v>0.80800000000000005</v>
      </c>
      <c r="C150" s="22" t="b">
        <f t="shared" ref="C150:C188" si="13">ISNUMBER(B150)</f>
        <v>1</v>
      </c>
      <c r="D150" t="str">
        <f t="shared" ref="D150:D188" si="14">IF(B150&gt;0.48,IF(B150&lt;0.799,"1",""),"")</f>
        <v/>
      </c>
      <c r="E150" t="str">
        <f t="shared" ref="E150:E188" si="15">IF(B150&gt;0.8,IF(B150&lt;0.999,"2",""),"")</f>
        <v>2</v>
      </c>
      <c r="F150" t="str">
        <f t="shared" ref="F150:F188" si="16">IF(B150&gt;=1,IF(B150&lt;1.52,"3",""),"")</f>
        <v/>
      </c>
      <c r="G150" t="str">
        <f t="shared" ref="G150:G188" si="17">CONCATENATE(D150,E150,F150)</f>
        <v>2</v>
      </c>
      <c r="H150" s="23"/>
      <c r="L150">
        <v>129</v>
      </c>
      <c r="M150">
        <f t="shared" si="12"/>
        <v>18490</v>
      </c>
      <c r="N150">
        <v>144</v>
      </c>
    </row>
    <row r="151" spans="1:14" x14ac:dyDescent="0.35">
      <c r="A151" s="20" t="s">
        <v>176</v>
      </c>
      <c r="B151" s="21">
        <v>0.94699999999999995</v>
      </c>
      <c r="C151" s="22" t="b">
        <f t="shared" si="13"/>
        <v>1</v>
      </c>
      <c r="D151" t="str">
        <f t="shared" si="14"/>
        <v/>
      </c>
      <c r="E151" t="str">
        <f t="shared" si="15"/>
        <v>2</v>
      </c>
      <c r="F151" t="str">
        <f t="shared" si="16"/>
        <v/>
      </c>
      <c r="G151" t="str">
        <f t="shared" si="17"/>
        <v>2</v>
      </c>
      <c r="H151" s="23"/>
      <c r="L151">
        <v>130</v>
      </c>
      <c r="M151">
        <f t="shared" si="12"/>
        <v>18633</v>
      </c>
      <c r="N151">
        <v>143</v>
      </c>
    </row>
    <row r="152" spans="1:14" x14ac:dyDescent="0.35">
      <c r="A152" s="20" t="s">
        <v>177</v>
      </c>
      <c r="B152" s="21">
        <v>1.0680000000000001</v>
      </c>
      <c r="C152" s="22" t="b">
        <f t="shared" si="13"/>
        <v>1</v>
      </c>
      <c r="D152" t="str">
        <f t="shared" si="14"/>
        <v/>
      </c>
      <c r="E152" t="str">
        <f t="shared" si="15"/>
        <v/>
      </c>
      <c r="F152" t="str">
        <f t="shared" si="16"/>
        <v>3</v>
      </c>
      <c r="G152" t="str">
        <f t="shared" si="17"/>
        <v>3</v>
      </c>
      <c r="H152" s="23"/>
      <c r="L152">
        <v>131</v>
      </c>
      <c r="M152">
        <f t="shared" ref="M152:M215" si="18">M151+N152</f>
        <v>18776</v>
      </c>
      <c r="N152">
        <v>143</v>
      </c>
    </row>
    <row r="153" spans="1:14" x14ac:dyDescent="0.35">
      <c r="A153" s="20" t="s">
        <v>178</v>
      </c>
      <c r="B153" s="21">
        <v>1.1299999999999999</v>
      </c>
      <c r="C153" s="22" t="b">
        <f t="shared" si="13"/>
        <v>1</v>
      </c>
      <c r="D153" t="str">
        <f t="shared" si="14"/>
        <v/>
      </c>
      <c r="E153" t="str">
        <f t="shared" si="15"/>
        <v/>
      </c>
      <c r="F153" t="str">
        <f t="shared" si="16"/>
        <v>3</v>
      </c>
      <c r="G153" t="str">
        <f t="shared" si="17"/>
        <v>3</v>
      </c>
      <c r="H153" s="23"/>
      <c r="L153">
        <v>132</v>
      </c>
      <c r="M153">
        <f t="shared" si="18"/>
        <v>18920</v>
      </c>
      <c r="N153">
        <v>144</v>
      </c>
    </row>
    <row r="154" spans="1:14" x14ac:dyDescent="0.35">
      <c r="A154" s="20" t="s">
        <v>179</v>
      </c>
      <c r="B154" s="21">
        <v>0.80400000000000005</v>
      </c>
      <c r="C154" s="22" t="b">
        <f t="shared" si="13"/>
        <v>1</v>
      </c>
      <c r="D154" t="str">
        <f t="shared" si="14"/>
        <v/>
      </c>
      <c r="E154" t="str">
        <f t="shared" si="15"/>
        <v>2</v>
      </c>
      <c r="F154" t="str">
        <f t="shared" si="16"/>
        <v/>
      </c>
      <c r="G154" t="str">
        <f t="shared" si="17"/>
        <v>2</v>
      </c>
      <c r="H154" s="23"/>
      <c r="L154">
        <v>133</v>
      </c>
      <c r="M154">
        <f t="shared" si="18"/>
        <v>19063</v>
      </c>
      <c r="N154">
        <v>143</v>
      </c>
    </row>
    <row r="155" spans="1:14" x14ac:dyDescent="0.35">
      <c r="A155" s="20" t="s">
        <v>180</v>
      </c>
      <c r="B155" s="21">
        <v>0.86099999999999999</v>
      </c>
      <c r="C155" s="22" t="b">
        <f t="shared" si="13"/>
        <v>1</v>
      </c>
      <c r="D155" t="str">
        <f t="shared" si="14"/>
        <v/>
      </c>
      <c r="E155" t="str">
        <f t="shared" si="15"/>
        <v>2</v>
      </c>
      <c r="F155" t="str">
        <f t="shared" si="16"/>
        <v/>
      </c>
      <c r="G155" t="str">
        <f t="shared" si="17"/>
        <v>2</v>
      </c>
      <c r="H155" s="23"/>
      <c r="L155">
        <v>134</v>
      </c>
      <c r="M155">
        <f t="shared" si="18"/>
        <v>19206</v>
      </c>
      <c r="N155">
        <v>143</v>
      </c>
    </row>
    <row r="156" spans="1:14" x14ac:dyDescent="0.35">
      <c r="A156" s="20" t="s">
        <v>181</v>
      </c>
      <c r="B156" s="21">
        <v>0.91500000000000004</v>
      </c>
      <c r="C156" s="22" t="b">
        <f t="shared" si="13"/>
        <v>1</v>
      </c>
      <c r="D156" t="str">
        <f t="shared" si="14"/>
        <v/>
      </c>
      <c r="E156" t="str">
        <f t="shared" si="15"/>
        <v>2</v>
      </c>
      <c r="F156" t="str">
        <f t="shared" si="16"/>
        <v/>
      </c>
      <c r="G156" t="str">
        <f t="shared" si="17"/>
        <v>2</v>
      </c>
      <c r="H156" s="23"/>
      <c r="L156">
        <v>135</v>
      </c>
      <c r="M156">
        <f t="shared" si="18"/>
        <v>19350</v>
      </c>
      <c r="N156">
        <v>144</v>
      </c>
    </row>
    <row r="157" spans="1:14" x14ac:dyDescent="0.35">
      <c r="A157" s="20" t="s">
        <v>182</v>
      </c>
      <c r="B157" s="21">
        <v>0.69899999999999995</v>
      </c>
      <c r="C157" s="22" t="b">
        <f t="shared" si="13"/>
        <v>1</v>
      </c>
      <c r="D157" t="str">
        <f t="shared" si="14"/>
        <v>1</v>
      </c>
      <c r="E157" t="str">
        <f t="shared" si="15"/>
        <v/>
      </c>
      <c r="F157" t="str">
        <f t="shared" si="16"/>
        <v/>
      </c>
      <c r="G157" t="str">
        <f t="shared" si="17"/>
        <v>1</v>
      </c>
      <c r="H157" s="23"/>
      <c r="L157">
        <v>136</v>
      </c>
      <c r="M157">
        <f t="shared" si="18"/>
        <v>19493</v>
      </c>
      <c r="N157">
        <v>143</v>
      </c>
    </row>
    <row r="158" spans="1:14" x14ac:dyDescent="0.35">
      <c r="A158" s="20" t="s">
        <v>183</v>
      </c>
      <c r="B158" s="21">
        <v>1.0860000000000001</v>
      </c>
      <c r="C158" s="22" t="b">
        <f t="shared" si="13"/>
        <v>1</v>
      </c>
      <c r="D158" t="str">
        <f t="shared" si="14"/>
        <v/>
      </c>
      <c r="E158" t="str">
        <f t="shared" si="15"/>
        <v/>
      </c>
      <c r="F158" t="str">
        <f t="shared" si="16"/>
        <v>3</v>
      </c>
      <c r="G158" t="str">
        <f t="shared" si="17"/>
        <v>3</v>
      </c>
      <c r="H158" s="23"/>
      <c r="L158">
        <v>137</v>
      </c>
      <c r="M158">
        <f t="shared" si="18"/>
        <v>19636</v>
      </c>
      <c r="N158">
        <v>143</v>
      </c>
    </row>
    <row r="159" spans="1:14" x14ac:dyDescent="0.35">
      <c r="A159" s="20" t="s">
        <v>184</v>
      </c>
      <c r="B159" s="21">
        <v>0.997</v>
      </c>
      <c r="C159" s="22" t="b">
        <f t="shared" si="13"/>
        <v>1</v>
      </c>
      <c r="D159" t="str">
        <f t="shared" si="14"/>
        <v/>
      </c>
      <c r="E159" t="str">
        <f t="shared" si="15"/>
        <v>2</v>
      </c>
      <c r="F159" t="str">
        <f t="shared" si="16"/>
        <v/>
      </c>
      <c r="G159" t="str">
        <f t="shared" si="17"/>
        <v>2</v>
      </c>
      <c r="H159" s="23"/>
      <c r="L159">
        <v>138</v>
      </c>
      <c r="M159">
        <f t="shared" si="18"/>
        <v>19780</v>
      </c>
      <c r="N159">
        <v>144</v>
      </c>
    </row>
    <row r="160" spans="1:14" x14ac:dyDescent="0.35">
      <c r="A160" s="20" t="s">
        <v>185</v>
      </c>
      <c r="B160" s="21">
        <v>0.56000000000000005</v>
      </c>
      <c r="C160" s="22" t="b">
        <f t="shared" si="13"/>
        <v>1</v>
      </c>
      <c r="D160" t="str">
        <f t="shared" si="14"/>
        <v>1</v>
      </c>
      <c r="E160" t="str">
        <f t="shared" si="15"/>
        <v/>
      </c>
      <c r="F160" t="str">
        <f t="shared" si="16"/>
        <v/>
      </c>
      <c r="G160" t="str">
        <f t="shared" si="17"/>
        <v>1</v>
      </c>
      <c r="H160" s="23"/>
      <c r="L160">
        <v>139</v>
      </c>
      <c r="M160">
        <f t="shared" si="18"/>
        <v>19923</v>
      </c>
      <c r="N160">
        <v>143</v>
      </c>
    </row>
    <row r="161" spans="1:14" x14ac:dyDescent="0.35">
      <c r="A161" s="20" t="s">
        <v>186</v>
      </c>
      <c r="B161" s="21">
        <v>0.53500000000000003</v>
      </c>
      <c r="C161" s="22" t="b">
        <f t="shared" si="13"/>
        <v>1</v>
      </c>
      <c r="D161" t="str">
        <f t="shared" si="14"/>
        <v>1</v>
      </c>
      <c r="E161" t="str">
        <f t="shared" si="15"/>
        <v/>
      </c>
      <c r="F161" t="str">
        <f t="shared" si="16"/>
        <v/>
      </c>
      <c r="G161" t="str">
        <f t="shared" si="17"/>
        <v>1</v>
      </c>
      <c r="H161" s="23"/>
      <c r="L161">
        <v>140</v>
      </c>
      <c r="M161">
        <f t="shared" si="18"/>
        <v>20066</v>
      </c>
      <c r="N161">
        <v>143</v>
      </c>
    </row>
    <row r="162" spans="1:14" x14ac:dyDescent="0.35">
      <c r="A162" s="20" t="s">
        <v>187</v>
      </c>
      <c r="B162" s="21">
        <v>0.77200000000000002</v>
      </c>
      <c r="C162" s="22" t="b">
        <f t="shared" si="13"/>
        <v>1</v>
      </c>
      <c r="D162" t="str">
        <f t="shared" si="14"/>
        <v>1</v>
      </c>
      <c r="E162" t="str">
        <f t="shared" si="15"/>
        <v/>
      </c>
      <c r="F162" t="str">
        <f t="shared" si="16"/>
        <v/>
      </c>
      <c r="G162" t="str">
        <f t="shared" si="17"/>
        <v>1</v>
      </c>
      <c r="H162" s="23"/>
      <c r="L162">
        <v>141</v>
      </c>
      <c r="M162">
        <f t="shared" si="18"/>
        <v>20210</v>
      </c>
      <c r="N162">
        <v>144</v>
      </c>
    </row>
    <row r="163" spans="1:14" x14ac:dyDescent="0.35">
      <c r="A163" s="20" t="s">
        <v>188</v>
      </c>
      <c r="B163" s="21">
        <v>1.0740000000000001</v>
      </c>
      <c r="C163" s="22" t="b">
        <f t="shared" si="13"/>
        <v>1</v>
      </c>
      <c r="D163" t="str">
        <f t="shared" si="14"/>
        <v/>
      </c>
      <c r="E163" t="str">
        <f t="shared" si="15"/>
        <v/>
      </c>
      <c r="F163" t="str">
        <f t="shared" si="16"/>
        <v>3</v>
      </c>
      <c r="G163" t="str">
        <f t="shared" si="17"/>
        <v>3</v>
      </c>
      <c r="H163" s="23"/>
      <c r="L163">
        <v>142</v>
      </c>
      <c r="M163">
        <f t="shared" si="18"/>
        <v>20353</v>
      </c>
      <c r="N163">
        <v>143</v>
      </c>
    </row>
    <row r="164" spans="1:14" x14ac:dyDescent="0.35">
      <c r="A164" s="20" t="s">
        <v>189</v>
      </c>
      <c r="B164" s="21">
        <v>0.95399999999999996</v>
      </c>
      <c r="C164" s="22" t="b">
        <f t="shared" si="13"/>
        <v>1</v>
      </c>
      <c r="D164" t="str">
        <f t="shared" si="14"/>
        <v/>
      </c>
      <c r="E164" t="str">
        <f t="shared" si="15"/>
        <v>2</v>
      </c>
      <c r="F164" t="str">
        <f t="shared" si="16"/>
        <v/>
      </c>
      <c r="G164" t="str">
        <f t="shared" si="17"/>
        <v>2</v>
      </c>
      <c r="H164" s="23"/>
      <c r="L164">
        <v>143</v>
      </c>
      <c r="M164">
        <f t="shared" si="18"/>
        <v>20496</v>
      </c>
      <c r="N164">
        <v>143</v>
      </c>
    </row>
    <row r="165" spans="1:14" x14ac:dyDescent="0.35">
      <c r="A165" s="20" t="s">
        <v>190</v>
      </c>
      <c r="B165" s="21">
        <v>1.218</v>
      </c>
      <c r="C165" s="22" t="b">
        <f t="shared" si="13"/>
        <v>1</v>
      </c>
      <c r="D165" t="str">
        <f t="shared" si="14"/>
        <v/>
      </c>
      <c r="E165" t="str">
        <f t="shared" si="15"/>
        <v/>
      </c>
      <c r="F165" t="str">
        <f t="shared" si="16"/>
        <v>3</v>
      </c>
      <c r="G165" t="str">
        <f t="shared" si="17"/>
        <v>3</v>
      </c>
      <c r="H165" s="23"/>
      <c r="L165">
        <v>144</v>
      </c>
      <c r="M165">
        <f t="shared" si="18"/>
        <v>20640</v>
      </c>
      <c r="N165">
        <v>144</v>
      </c>
    </row>
    <row r="166" spans="1:14" x14ac:dyDescent="0.35">
      <c r="A166" s="20" t="s">
        <v>191</v>
      </c>
      <c r="B166" s="21">
        <v>1.212</v>
      </c>
      <c r="C166" s="22" t="b">
        <f t="shared" si="13"/>
        <v>1</v>
      </c>
      <c r="D166" t="str">
        <f t="shared" si="14"/>
        <v/>
      </c>
      <c r="E166" t="str">
        <f t="shared" si="15"/>
        <v/>
      </c>
      <c r="F166" t="str">
        <f t="shared" si="16"/>
        <v>3</v>
      </c>
      <c r="G166" t="str">
        <f t="shared" si="17"/>
        <v>3</v>
      </c>
      <c r="H166" s="23"/>
      <c r="L166">
        <v>145</v>
      </c>
      <c r="M166">
        <f t="shared" si="18"/>
        <v>20783</v>
      </c>
      <c r="N166">
        <v>143</v>
      </c>
    </row>
    <row r="167" spans="1:14" x14ac:dyDescent="0.35">
      <c r="A167" s="20" t="s">
        <v>192</v>
      </c>
      <c r="B167" s="21">
        <v>0.622</v>
      </c>
      <c r="C167" s="22" t="b">
        <f t="shared" si="13"/>
        <v>1</v>
      </c>
      <c r="D167" t="str">
        <f t="shared" si="14"/>
        <v>1</v>
      </c>
      <c r="E167" t="str">
        <f t="shared" si="15"/>
        <v/>
      </c>
      <c r="F167" t="str">
        <f t="shared" si="16"/>
        <v/>
      </c>
      <c r="G167" t="str">
        <f t="shared" si="17"/>
        <v>1</v>
      </c>
      <c r="H167" s="23"/>
      <c r="L167">
        <v>146</v>
      </c>
      <c r="M167">
        <f t="shared" si="18"/>
        <v>20926</v>
      </c>
      <c r="N167">
        <v>143</v>
      </c>
    </row>
    <row r="168" spans="1:14" x14ac:dyDescent="0.35">
      <c r="A168" s="20" t="s">
        <v>193</v>
      </c>
      <c r="B168" s="21">
        <v>0.65400000000000003</v>
      </c>
      <c r="C168" s="22" t="b">
        <f t="shared" si="13"/>
        <v>1</v>
      </c>
      <c r="D168" t="str">
        <f t="shared" si="14"/>
        <v>1</v>
      </c>
      <c r="E168" t="str">
        <f t="shared" si="15"/>
        <v/>
      </c>
      <c r="F168" t="str">
        <f t="shared" si="16"/>
        <v/>
      </c>
      <c r="G168" t="str">
        <f t="shared" si="17"/>
        <v>1</v>
      </c>
      <c r="H168" s="23"/>
      <c r="L168">
        <v>147</v>
      </c>
      <c r="M168">
        <f t="shared" si="18"/>
        <v>21070</v>
      </c>
      <c r="N168">
        <v>144</v>
      </c>
    </row>
    <row r="169" spans="1:14" x14ac:dyDescent="0.35">
      <c r="A169" s="20" t="s">
        <v>194</v>
      </c>
      <c r="B169" s="21">
        <v>0.71599999999999997</v>
      </c>
      <c r="C169" s="22" t="b">
        <f t="shared" si="13"/>
        <v>1</v>
      </c>
      <c r="D169" t="str">
        <f t="shared" si="14"/>
        <v>1</v>
      </c>
      <c r="E169" t="str">
        <f t="shared" si="15"/>
        <v/>
      </c>
      <c r="F169" t="str">
        <f t="shared" si="16"/>
        <v/>
      </c>
      <c r="G169" t="str">
        <f t="shared" si="17"/>
        <v>1</v>
      </c>
      <c r="H169" s="23"/>
      <c r="L169">
        <v>148</v>
      </c>
      <c r="M169">
        <f t="shared" si="18"/>
        <v>21213</v>
      </c>
      <c r="N169">
        <v>143</v>
      </c>
    </row>
    <row r="170" spans="1:14" x14ac:dyDescent="0.35">
      <c r="A170" s="20" t="s">
        <v>195</v>
      </c>
      <c r="B170" s="21">
        <v>0.82699999999999996</v>
      </c>
      <c r="C170" s="22" t="b">
        <f t="shared" si="13"/>
        <v>1</v>
      </c>
      <c r="D170" t="str">
        <f t="shared" si="14"/>
        <v/>
      </c>
      <c r="E170" t="str">
        <f t="shared" si="15"/>
        <v>2</v>
      </c>
      <c r="F170" t="str">
        <f t="shared" si="16"/>
        <v/>
      </c>
      <c r="G170" t="str">
        <f t="shared" si="17"/>
        <v>2</v>
      </c>
      <c r="H170" s="23"/>
      <c r="L170">
        <v>149</v>
      </c>
      <c r="M170">
        <f t="shared" si="18"/>
        <v>21356</v>
      </c>
      <c r="N170">
        <v>143</v>
      </c>
    </row>
    <row r="171" spans="1:14" x14ac:dyDescent="0.35">
      <c r="A171" s="20" t="s">
        <v>196</v>
      </c>
      <c r="B171" s="21">
        <v>0.84399999999999997</v>
      </c>
      <c r="C171" s="22" t="b">
        <f t="shared" si="13"/>
        <v>1</v>
      </c>
      <c r="D171" t="str">
        <f t="shared" si="14"/>
        <v/>
      </c>
      <c r="E171" t="str">
        <f t="shared" si="15"/>
        <v>2</v>
      </c>
      <c r="F171" t="str">
        <f t="shared" si="16"/>
        <v/>
      </c>
      <c r="G171" t="str">
        <f t="shared" si="17"/>
        <v>2</v>
      </c>
      <c r="H171" s="23"/>
      <c r="L171">
        <v>150</v>
      </c>
      <c r="M171">
        <f t="shared" si="18"/>
        <v>21500</v>
      </c>
      <c r="N171">
        <v>144</v>
      </c>
    </row>
    <row r="172" spans="1:14" x14ac:dyDescent="0.35">
      <c r="A172" s="20" t="s">
        <v>197</v>
      </c>
      <c r="B172" s="21">
        <v>0.85</v>
      </c>
      <c r="C172" s="22" t="b">
        <f t="shared" si="13"/>
        <v>1</v>
      </c>
      <c r="D172" t="str">
        <f t="shared" si="14"/>
        <v/>
      </c>
      <c r="E172" t="str">
        <f t="shared" si="15"/>
        <v>2</v>
      </c>
      <c r="F172" t="str">
        <f t="shared" si="16"/>
        <v/>
      </c>
      <c r="G172" t="str">
        <f t="shared" si="17"/>
        <v>2</v>
      </c>
      <c r="H172" s="23"/>
      <c r="L172">
        <v>151</v>
      </c>
      <c r="M172">
        <f t="shared" si="18"/>
        <v>21643</v>
      </c>
      <c r="N172">
        <v>143</v>
      </c>
    </row>
    <row r="173" spans="1:14" x14ac:dyDescent="0.35">
      <c r="A173" s="20" t="s">
        <v>198</v>
      </c>
      <c r="B173" s="21">
        <v>0.81</v>
      </c>
      <c r="C173" s="22" t="b">
        <f t="shared" si="13"/>
        <v>1</v>
      </c>
      <c r="D173" t="str">
        <f t="shared" si="14"/>
        <v/>
      </c>
      <c r="E173" t="str">
        <f t="shared" si="15"/>
        <v>2</v>
      </c>
      <c r="F173" t="str">
        <f t="shared" si="16"/>
        <v/>
      </c>
      <c r="G173" t="str">
        <f t="shared" si="17"/>
        <v>2</v>
      </c>
      <c r="H173" s="23"/>
      <c r="L173">
        <v>152</v>
      </c>
      <c r="M173">
        <f t="shared" si="18"/>
        <v>21786</v>
      </c>
      <c r="N173">
        <v>143</v>
      </c>
    </row>
    <row r="174" spans="1:14" x14ac:dyDescent="0.35">
      <c r="A174" s="20" t="s">
        <v>199</v>
      </c>
      <c r="B174" s="21">
        <v>0.67500000000000004</v>
      </c>
      <c r="C174" s="22" t="b">
        <f t="shared" si="13"/>
        <v>1</v>
      </c>
      <c r="D174" t="str">
        <f t="shared" si="14"/>
        <v>1</v>
      </c>
      <c r="E174" t="str">
        <f t="shared" si="15"/>
        <v/>
      </c>
      <c r="F174" t="str">
        <f t="shared" si="16"/>
        <v/>
      </c>
      <c r="G174" t="str">
        <f t="shared" si="17"/>
        <v>1</v>
      </c>
      <c r="H174" s="23"/>
      <c r="L174">
        <v>153</v>
      </c>
      <c r="M174">
        <f t="shared" si="18"/>
        <v>21930</v>
      </c>
      <c r="N174">
        <v>144</v>
      </c>
    </row>
    <row r="175" spans="1:14" x14ac:dyDescent="0.35">
      <c r="A175" s="20" t="s">
        <v>200</v>
      </c>
      <c r="B175" s="21">
        <v>0.82099999999999995</v>
      </c>
      <c r="C175" s="22" t="b">
        <f t="shared" si="13"/>
        <v>1</v>
      </c>
      <c r="D175" t="str">
        <f t="shared" si="14"/>
        <v/>
      </c>
      <c r="E175" t="str">
        <f t="shared" si="15"/>
        <v>2</v>
      </c>
      <c r="F175" t="str">
        <f t="shared" si="16"/>
        <v/>
      </c>
      <c r="G175" t="str">
        <f t="shared" si="17"/>
        <v>2</v>
      </c>
      <c r="H175" s="23"/>
      <c r="L175">
        <v>154</v>
      </c>
      <c r="M175">
        <f t="shared" si="18"/>
        <v>22073</v>
      </c>
      <c r="N175">
        <v>143</v>
      </c>
    </row>
    <row r="176" spans="1:14" x14ac:dyDescent="0.35">
      <c r="A176" s="20" t="s">
        <v>201</v>
      </c>
      <c r="B176" s="21">
        <v>0.63400000000000001</v>
      </c>
      <c r="C176" s="22" t="b">
        <f t="shared" si="13"/>
        <v>1</v>
      </c>
      <c r="D176" t="str">
        <f t="shared" si="14"/>
        <v>1</v>
      </c>
      <c r="E176" t="str">
        <f t="shared" si="15"/>
        <v/>
      </c>
      <c r="F176" t="str">
        <f t="shared" si="16"/>
        <v/>
      </c>
      <c r="G176" t="str">
        <f t="shared" si="17"/>
        <v>1</v>
      </c>
      <c r="H176" s="23"/>
      <c r="L176">
        <v>155</v>
      </c>
      <c r="M176">
        <f t="shared" si="18"/>
        <v>22216</v>
      </c>
      <c r="N176">
        <v>143</v>
      </c>
    </row>
    <row r="177" spans="1:14" x14ac:dyDescent="0.35">
      <c r="A177" s="20" t="s">
        <v>202</v>
      </c>
      <c r="B177" s="21">
        <v>0.70499999999999996</v>
      </c>
      <c r="C177" s="22" t="b">
        <f t="shared" si="13"/>
        <v>1</v>
      </c>
      <c r="D177" t="str">
        <f t="shared" si="14"/>
        <v>1</v>
      </c>
      <c r="E177" t="str">
        <f t="shared" si="15"/>
        <v/>
      </c>
      <c r="F177" t="str">
        <f t="shared" si="16"/>
        <v/>
      </c>
      <c r="G177" t="str">
        <f t="shared" si="17"/>
        <v>1</v>
      </c>
      <c r="H177" s="23"/>
      <c r="L177">
        <v>156</v>
      </c>
      <c r="M177">
        <f t="shared" si="18"/>
        <v>22360</v>
      </c>
      <c r="N177">
        <v>144</v>
      </c>
    </row>
    <row r="178" spans="1:14" x14ac:dyDescent="0.35">
      <c r="A178" s="20" t="s">
        <v>203</v>
      </c>
      <c r="B178" s="21">
        <v>0.70799999999999996</v>
      </c>
      <c r="C178" s="22" t="b">
        <f t="shared" si="13"/>
        <v>1</v>
      </c>
      <c r="D178" t="str">
        <f t="shared" si="14"/>
        <v>1</v>
      </c>
      <c r="E178" t="str">
        <f t="shared" si="15"/>
        <v/>
      </c>
      <c r="F178" t="str">
        <f t="shared" si="16"/>
        <v/>
      </c>
      <c r="G178" t="str">
        <f t="shared" si="17"/>
        <v>1</v>
      </c>
      <c r="H178" s="23"/>
      <c r="L178">
        <v>157</v>
      </c>
      <c r="M178">
        <f t="shared" si="18"/>
        <v>22503</v>
      </c>
      <c r="N178">
        <v>143</v>
      </c>
    </row>
    <row r="179" spans="1:14" x14ac:dyDescent="0.35">
      <c r="A179" s="20" t="s">
        <v>204</v>
      </c>
      <c r="B179" s="21">
        <v>0.84299999999999997</v>
      </c>
      <c r="C179" s="22" t="b">
        <f t="shared" si="13"/>
        <v>1</v>
      </c>
      <c r="D179" t="str">
        <f t="shared" si="14"/>
        <v/>
      </c>
      <c r="E179" t="str">
        <f t="shared" si="15"/>
        <v>2</v>
      </c>
      <c r="F179" t="str">
        <f t="shared" si="16"/>
        <v/>
      </c>
      <c r="G179" t="str">
        <f t="shared" si="17"/>
        <v>2</v>
      </c>
      <c r="H179" s="23"/>
      <c r="L179">
        <v>158</v>
      </c>
      <c r="M179">
        <f t="shared" si="18"/>
        <v>22646</v>
      </c>
      <c r="N179">
        <v>143</v>
      </c>
    </row>
    <row r="180" spans="1:14" x14ac:dyDescent="0.35">
      <c r="A180" s="20" t="s">
        <v>205</v>
      </c>
      <c r="B180" s="21">
        <v>0.99099999999999999</v>
      </c>
      <c r="C180" s="22" t="b">
        <f t="shared" si="13"/>
        <v>1</v>
      </c>
      <c r="D180" t="str">
        <f t="shared" si="14"/>
        <v/>
      </c>
      <c r="E180" t="str">
        <f t="shared" si="15"/>
        <v>2</v>
      </c>
      <c r="F180" t="str">
        <f t="shared" si="16"/>
        <v/>
      </c>
      <c r="G180" t="str">
        <f t="shared" si="17"/>
        <v>2</v>
      </c>
      <c r="H180" s="23"/>
      <c r="L180">
        <v>159</v>
      </c>
      <c r="M180">
        <f t="shared" si="18"/>
        <v>22790</v>
      </c>
      <c r="N180">
        <v>144</v>
      </c>
    </row>
    <row r="181" spans="1:14" x14ac:dyDescent="0.35">
      <c r="A181" s="20" t="s">
        <v>206</v>
      </c>
      <c r="B181" s="21">
        <v>0.66500000000000004</v>
      </c>
      <c r="C181" s="22" t="b">
        <f t="shared" si="13"/>
        <v>1</v>
      </c>
      <c r="D181" t="str">
        <f t="shared" si="14"/>
        <v>1</v>
      </c>
      <c r="E181" t="str">
        <f t="shared" si="15"/>
        <v/>
      </c>
      <c r="F181" t="str">
        <f t="shared" si="16"/>
        <v/>
      </c>
      <c r="G181" t="str">
        <f t="shared" si="17"/>
        <v>1</v>
      </c>
      <c r="H181" s="23"/>
      <c r="L181">
        <v>160</v>
      </c>
      <c r="M181">
        <f t="shared" si="18"/>
        <v>22933</v>
      </c>
      <c r="N181">
        <v>143</v>
      </c>
    </row>
    <row r="182" spans="1:14" x14ac:dyDescent="0.35">
      <c r="A182" s="20" t="s">
        <v>207</v>
      </c>
      <c r="B182" s="21">
        <v>1.08</v>
      </c>
      <c r="C182" s="22" t="b">
        <f t="shared" si="13"/>
        <v>1</v>
      </c>
      <c r="D182" t="str">
        <f t="shared" si="14"/>
        <v/>
      </c>
      <c r="E182" t="str">
        <f t="shared" si="15"/>
        <v/>
      </c>
      <c r="F182" t="str">
        <f t="shared" si="16"/>
        <v>3</v>
      </c>
      <c r="G182" t="str">
        <f t="shared" si="17"/>
        <v>3</v>
      </c>
      <c r="H182" s="23"/>
      <c r="L182">
        <v>161</v>
      </c>
      <c r="M182">
        <f t="shared" si="18"/>
        <v>23076</v>
      </c>
      <c r="N182">
        <v>143</v>
      </c>
    </row>
    <row r="183" spans="1:14" x14ac:dyDescent="0.35">
      <c r="A183" s="20" t="s">
        <v>208</v>
      </c>
      <c r="B183" s="21">
        <v>1.3979999999999999</v>
      </c>
      <c r="C183" s="22" t="b">
        <f t="shared" si="13"/>
        <v>1</v>
      </c>
      <c r="D183" t="str">
        <f t="shared" si="14"/>
        <v/>
      </c>
      <c r="E183" t="str">
        <f t="shared" si="15"/>
        <v/>
      </c>
      <c r="F183" t="str">
        <f t="shared" si="16"/>
        <v>3</v>
      </c>
      <c r="G183" t="str">
        <f t="shared" si="17"/>
        <v>3</v>
      </c>
      <c r="H183" s="23"/>
      <c r="L183">
        <v>162</v>
      </c>
      <c r="M183">
        <f t="shared" si="18"/>
        <v>23220</v>
      </c>
      <c r="N183">
        <v>144</v>
      </c>
    </row>
    <row r="184" spans="1:14" x14ac:dyDescent="0.35">
      <c r="A184" s="20" t="s">
        <v>209</v>
      </c>
      <c r="B184" s="21">
        <v>0.90200000000000002</v>
      </c>
      <c r="C184" s="22" t="b">
        <f t="shared" si="13"/>
        <v>1</v>
      </c>
      <c r="D184" t="str">
        <f t="shared" si="14"/>
        <v/>
      </c>
      <c r="E184" t="str">
        <f t="shared" si="15"/>
        <v>2</v>
      </c>
      <c r="F184" t="str">
        <f t="shared" si="16"/>
        <v/>
      </c>
      <c r="G184" t="str">
        <f t="shared" si="17"/>
        <v>2</v>
      </c>
      <c r="H184" s="23"/>
      <c r="L184">
        <v>163</v>
      </c>
      <c r="M184">
        <f t="shared" si="18"/>
        <v>23363</v>
      </c>
      <c r="N184">
        <v>143</v>
      </c>
    </row>
    <row r="185" spans="1:14" x14ac:dyDescent="0.35">
      <c r="A185" s="20" t="s">
        <v>210</v>
      </c>
      <c r="B185" s="21">
        <v>0.53300000000000003</v>
      </c>
      <c r="C185" s="22" t="b">
        <f t="shared" si="13"/>
        <v>1</v>
      </c>
      <c r="D185" t="str">
        <f t="shared" si="14"/>
        <v>1</v>
      </c>
      <c r="E185" t="str">
        <f t="shared" si="15"/>
        <v/>
      </c>
      <c r="F185" t="str">
        <f t="shared" si="16"/>
        <v/>
      </c>
      <c r="G185" t="str">
        <f t="shared" si="17"/>
        <v>1</v>
      </c>
      <c r="H185" s="23"/>
      <c r="L185">
        <v>164</v>
      </c>
      <c r="M185">
        <f t="shared" si="18"/>
        <v>23506</v>
      </c>
      <c r="N185">
        <v>143</v>
      </c>
    </row>
    <row r="186" spans="1:14" x14ac:dyDescent="0.35">
      <c r="A186" s="20" t="s">
        <v>211</v>
      </c>
      <c r="B186" s="21">
        <v>0.89400000000000002</v>
      </c>
      <c r="C186" s="22" t="b">
        <f t="shared" si="13"/>
        <v>1</v>
      </c>
      <c r="D186" t="str">
        <f t="shared" si="14"/>
        <v/>
      </c>
      <c r="E186" t="str">
        <f t="shared" si="15"/>
        <v>2</v>
      </c>
      <c r="F186" t="str">
        <f t="shared" si="16"/>
        <v/>
      </c>
      <c r="G186" t="str">
        <f t="shared" si="17"/>
        <v>2</v>
      </c>
      <c r="H186" s="23"/>
      <c r="L186">
        <v>165</v>
      </c>
      <c r="M186">
        <f t="shared" si="18"/>
        <v>23650</v>
      </c>
      <c r="N186">
        <v>144</v>
      </c>
    </row>
    <row r="187" spans="1:14" x14ac:dyDescent="0.35">
      <c r="A187" s="20" t="s">
        <v>212</v>
      </c>
      <c r="B187" s="21">
        <v>0.77400000000000002</v>
      </c>
      <c r="C187" s="22" t="b">
        <f t="shared" si="13"/>
        <v>1</v>
      </c>
      <c r="D187" t="str">
        <f t="shared" si="14"/>
        <v>1</v>
      </c>
      <c r="E187" t="str">
        <f t="shared" si="15"/>
        <v/>
      </c>
      <c r="F187" t="str">
        <f t="shared" si="16"/>
        <v/>
      </c>
      <c r="G187" t="str">
        <f t="shared" si="17"/>
        <v>1</v>
      </c>
      <c r="H187" s="23"/>
      <c r="L187">
        <v>166</v>
      </c>
      <c r="M187">
        <f t="shared" si="18"/>
        <v>23793</v>
      </c>
      <c r="N187">
        <v>143</v>
      </c>
    </row>
    <row r="188" spans="1:14" x14ac:dyDescent="0.35">
      <c r="A188" s="20" t="s">
        <v>213</v>
      </c>
      <c r="B188" s="21">
        <v>0.91800000000000004</v>
      </c>
      <c r="C188" s="22" t="b">
        <f t="shared" si="13"/>
        <v>1</v>
      </c>
      <c r="D188" t="str">
        <f t="shared" si="14"/>
        <v/>
      </c>
      <c r="E188" t="str">
        <f t="shared" si="15"/>
        <v>2</v>
      </c>
      <c r="F188" t="str">
        <f t="shared" si="16"/>
        <v/>
      </c>
      <c r="G188" t="str">
        <f t="shared" si="17"/>
        <v>2</v>
      </c>
      <c r="H188" s="23"/>
      <c r="L188">
        <v>167</v>
      </c>
      <c r="M188">
        <f t="shared" si="18"/>
        <v>23936</v>
      </c>
      <c r="N188">
        <v>143</v>
      </c>
    </row>
    <row r="189" spans="1:14" x14ac:dyDescent="0.35">
      <c r="H189" s="23"/>
      <c r="L189">
        <v>168</v>
      </c>
      <c r="M189">
        <f t="shared" si="18"/>
        <v>24080</v>
      </c>
      <c r="N189">
        <v>144</v>
      </c>
    </row>
    <row r="190" spans="1:14" x14ac:dyDescent="0.35">
      <c r="H190" s="23"/>
      <c r="L190">
        <v>169</v>
      </c>
      <c r="M190">
        <f t="shared" si="18"/>
        <v>24223</v>
      </c>
      <c r="N190">
        <v>143</v>
      </c>
    </row>
    <row r="191" spans="1:14" x14ac:dyDescent="0.35">
      <c r="H191" s="23"/>
      <c r="L191">
        <v>170</v>
      </c>
      <c r="M191">
        <f t="shared" si="18"/>
        <v>24366</v>
      </c>
      <c r="N191">
        <v>143</v>
      </c>
    </row>
    <row r="192" spans="1:14" x14ac:dyDescent="0.35">
      <c r="B192" s="12"/>
      <c r="C192" s="12"/>
      <c r="D192" s="12"/>
      <c r="H192" s="23"/>
      <c r="J192" s="24"/>
      <c r="L192">
        <v>171</v>
      </c>
      <c r="M192">
        <f t="shared" si="18"/>
        <v>24510</v>
      </c>
      <c r="N192">
        <v>144</v>
      </c>
    </row>
    <row r="193" spans="8:14" x14ac:dyDescent="0.35">
      <c r="H193" s="23"/>
      <c r="L193">
        <v>172</v>
      </c>
      <c r="M193">
        <f t="shared" si="18"/>
        <v>24653</v>
      </c>
      <c r="N193">
        <v>143</v>
      </c>
    </row>
    <row r="194" spans="8:14" x14ac:dyDescent="0.35">
      <c r="L194">
        <v>173</v>
      </c>
      <c r="M194">
        <f t="shared" si="18"/>
        <v>24796</v>
      </c>
      <c r="N194">
        <v>143</v>
      </c>
    </row>
    <row r="195" spans="8:14" x14ac:dyDescent="0.35">
      <c r="L195">
        <v>174</v>
      </c>
      <c r="M195">
        <f t="shared" si="18"/>
        <v>24940</v>
      </c>
      <c r="N195">
        <v>144</v>
      </c>
    </row>
    <row r="196" spans="8:14" x14ac:dyDescent="0.35">
      <c r="L196">
        <v>175</v>
      </c>
      <c r="M196">
        <f t="shared" si="18"/>
        <v>25083</v>
      </c>
      <c r="N196">
        <v>143</v>
      </c>
    </row>
    <row r="197" spans="8:14" ht="18" customHeight="1" x14ac:dyDescent="0.35">
      <c r="L197">
        <v>176</v>
      </c>
      <c r="M197">
        <f t="shared" si="18"/>
        <v>25226</v>
      </c>
      <c r="N197">
        <v>143</v>
      </c>
    </row>
    <row r="198" spans="8:14" ht="14.5" customHeight="1" x14ac:dyDescent="0.35">
      <c r="L198">
        <v>177</v>
      </c>
      <c r="M198">
        <f t="shared" si="18"/>
        <v>25370</v>
      </c>
      <c r="N198">
        <v>144</v>
      </c>
    </row>
    <row r="199" spans="8:14" x14ac:dyDescent="0.35">
      <c r="L199">
        <v>178</v>
      </c>
      <c r="M199">
        <f t="shared" si="18"/>
        <v>25513</v>
      </c>
      <c r="N199">
        <v>143</v>
      </c>
    </row>
    <row r="200" spans="8:14" x14ac:dyDescent="0.35">
      <c r="J200" s="25"/>
      <c r="L200">
        <v>179</v>
      </c>
      <c r="M200">
        <f t="shared" si="18"/>
        <v>25656</v>
      </c>
      <c r="N200">
        <v>143</v>
      </c>
    </row>
    <row r="201" spans="8:14" x14ac:dyDescent="0.35">
      <c r="J201" s="25"/>
      <c r="L201">
        <v>180</v>
      </c>
      <c r="M201">
        <f t="shared" si="18"/>
        <v>25800</v>
      </c>
      <c r="N201">
        <v>144</v>
      </c>
    </row>
    <row r="202" spans="8:14" x14ac:dyDescent="0.35">
      <c r="J202" s="25"/>
      <c r="L202">
        <v>181</v>
      </c>
      <c r="M202">
        <f t="shared" si="18"/>
        <v>25943</v>
      </c>
      <c r="N202">
        <v>143</v>
      </c>
    </row>
    <row r="203" spans="8:14" x14ac:dyDescent="0.35">
      <c r="J203" s="25"/>
      <c r="L203">
        <v>182</v>
      </c>
      <c r="M203">
        <f t="shared" si="18"/>
        <v>26086</v>
      </c>
      <c r="N203">
        <v>143</v>
      </c>
    </row>
    <row r="204" spans="8:14" x14ac:dyDescent="0.35">
      <c r="J204" s="25"/>
      <c r="L204">
        <v>183</v>
      </c>
      <c r="M204">
        <f t="shared" si="18"/>
        <v>26230</v>
      </c>
      <c r="N204">
        <v>144</v>
      </c>
    </row>
    <row r="205" spans="8:14" x14ac:dyDescent="0.35">
      <c r="L205">
        <v>184</v>
      </c>
      <c r="M205">
        <f t="shared" si="18"/>
        <v>26373</v>
      </c>
      <c r="N205">
        <v>143</v>
      </c>
    </row>
    <row r="206" spans="8:14" x14ac:dyDescent="0.35">
      <c r="L206">
        <v>185</v>
      </c>
      <c r="M206">
        <f t="shared" si="18"/>
        <v>26516</v>
      </c>
      <c r="N206">
        <v>143</v>
      </c>
    </row>
    <row r="207" spans="8:14" x14ac:dyDescent="0.35">
      <c r="H207" s="5"/>
      <c r="L207">
        <v>186</v>
      </c>
      <c r="M207">
        <f t="shared" si="18"/>
        <v>26660</v>
      </c>
      <c r="N207">
        <v>144</v>
      </c>
    </row>
    <row r="208" spans="8:14" x14ac:dyDescent="0.35">
      <c r="L208">
        <v>187</v>
      </c>
      <c r="M208">
        <f t="shared" si="18"/>
        <v>26803</v>
      </c>
      <c r="N208">
        <v>143</v>
      </c>
    </row>
    <row r="209" spans="12:14" x14ac:dyDescent="0.35">
      <c r="L209">
        <v>188</v>
      </c>
      <c r="M209">
        <f t="shared" si="18"/>
        <v>26946</v>
      </c>
      <c r="N209">
        <v>143</v>
      </c>
    </row>
    <row r="210" spans="12:14" x14ac:dyDescent="0.35">
      <c r="L210">
        <v>189</v>
      </c>
      <c r="M210">
        <f t="shared" si="18"/>
        <v>27090</v>
      </c>
      <c r="N210">
        <v>144</v>
      </c>
    </row>
    <row r="211" spans="12:14" x14ac:dyDescent="0.35">
      <c r="L211">
        <v>190</v>
      </c>
      <c r="M211">
        <f t="shared" si="18"/>
        <v>27233</v>
      </c>
      <c r="N211">
        <v>143</v>
      </c>
    </row>
    <row r="212" spans="12:14" x14ac:dyDescent="0.35">
      <c r="L212">
        <v>191</v>
      </c>
      <c r="M212">
        <f t="shared" si="18"/>
        <v>27376</v>
      </c>
      <c r="N212">
        <v>143</v>
      </c>
    </row>
    <row r="213" spans="12:14" x14ac:dyDescent="0.35">
      <c r="L213">
        <v>192</v>
      </c>
      <c r="M213">
        <f t="shared" si="18"/>
        <v>27520</v>
      </c>
      <c r="N213">
        <v>144</v>
      </c>
    </row>
    <row r="214" spans="12:14" x14ac:dyDescent="0.35">
      <c r="L214">
        <v>193</v>
      </c>
      <c r="M214">
        <f t="shared" si="18"/>
        <v>27663</v>
      </c>
      <c r="N214">
        <v>143</v>
      </c>
    </row>
    <row r="215" spans="12:14" x14ac:dyDescent="0.35">
      <c r="L215">
        <v>194</v>
      </c>
      <c r="M215">
        <f t="shared" si="18"/>
        <v>27806</v>
      </c>
      <c r="N215">
        <v>143</v>
      </c>
    </row>
    <row r="216" spans="12:14" x14ac:dyDescent="0.35">
      <c r="L216">
        <v>195</v>
      </c>
      <c r="M216">
        <f t="shared" ref="M216:M279" si="19">M215+N216</f>
        <v>27950</v>
      </c>
      <c r="N216">
        <v>144</v>
      </c>
    </row>
    <row r="217" spans="12:14" x14ac:dyDescent="0.35">
      <c r="L217">
        <v>196</v>
      </c>
      <c r="M217">
        <f t="shared" si="19"/>
        <v>28093</v>
      </c>
      <c r="N217">
        <v>143</v>
      </c>
    </row>
    <row r="218" spans="12:14" x14ac:dyDescent="0.35">
      <c r="L218">
        <v>197</v>
      </c>
      <c r="M218">
        <f t="shared" si="19"/>
        <v>28236</v>
      </c>
      <c r="N218">
        <v>143</v>
      </c>
    </row>
    <row r="219" spans="12:14" x14ac:dyDescent="0.35">
      <c r="L219">
        <v>198</v>
      </c>
      <c r="M219">
        <f t="shared" si="19"/>
        <v>28380</v>
      </c>
      <c r="N219">
        <v>144</v>
      </c>
    </row>
    <row r="220" spans="12:14" x14ac:dyDescent="0.35">
      <c r="L220">
        <v>199</v>
      </c>
      <c r="M220">
        <f t="shared" si="19"/>
        <v>28523</v>
      </c>
      <c r="N220">
        <v>143</v>
      </c>
    </row>
    <row r="221" spans="12:14" x14ac:dyDescent="0.35">
      <c r="L221">
        <v>200</v>
      </c>
      <c r="M221">
        <f t="shared" si="19"/>
        <v>28666</v>
      </c>
      <c r="N221">
        <v>143</v>
      </c>
    </row>
    <row r="222" spans="12:14" x14ac:dyDescent="0.35">
      <c r="L222">
        <v>201</v>
      </c>
      <c r="M222">
        <f t="shared" si="19"/>
        <v>28810</v>
      </c>
      <c r="N222">
        <v>144</v>
      </c>
    </row>
    <row r="223" spans="12:14" x14ac:dyDescent="0.35">
      <c r="L223">
        <v>202</v>
      </c>
      <c r="M223">
        <f t="shared" si="19"/>
        <v>28953</v>
      </c>
      <c r="N223">
        <v>143</v>
      </c>
    </row>
    <row r="224" spans="12:14" x14ac:dyDescent="0.35">
      <c r="L224">
        <v>203</v>
      </c>
      <c r="M224">
        <f t="shared" si="19"/>
        <v>29096</v>
      </c>
      <c r="N224">
        <v>143</v>
      </c>
    </row>
    <row r="225" spans="8:14" x14ac:dyDescent="0.35">
      <c r="H225" s="5"/>
      <c r="L225">
        <v>204</v>
      </c>
      <c r="M225">
        <f t="shared" si="19"/>
        <v>29240</v>
      </c>
      <c r="N225">
        <v>144</v>
      </c>
    </row>
    <row r="226" spans="8:14" x14ac:dyDescent="0.35">
      <c r="L226">
        <v>205</v>
      </c>
      <c r="M226">
        <f t="shared" si="19"/>
        <v>29383</v>
      </c>
      <c r="N226">
        <v>143</v>
      </c>
    </row>
    <row r="227" spans="8:14" x14ac:dyDescent="0.35">
      <c r="L227">
        <v>206</v>
      </c>
      <c r="M227">
        <f t="shared" si="19"/>
        <v>29526</v>
      </c>
      <c r="N227">
        <v>143</v>
      </c>
    </row>
    <row r="228" spans="8:14" x14ac:dyDescent="0.35">
      <c r="L228">
        <v>207</v>
      </c>
      <c r="M228">
        <f t="shared" si="19"/>
        <v>29670</v>
      </c>
      <c r="N228">
        <v>144</v>
      </c>
    </row>
    <row r="229" spans="8:14" x14ac:dyDescent="0.35">
      <c r="L229">
        <v>208</v>
      </c>
      <c r="M229">
        <f t="shared" si="19"/>
        <v>29813</v>
      </c>
      <c r="N229">
        <v>143</v>
      </c>
    </row>
    <row r="230" spans="8:14" x14ac:dyDescent="0.35">
      <c r="L230">
        <v>209</v>
      </c>
      <c r="M230">
        <f t="shared" si="19"/>
        <v>29956</v>
      </c>
      <c r="N230">
        <v>143</v>
      </c>
    </row>
    <row r="231" spans="8:14" x14ac:dyDescent="0.35">
      <c r="L231">
        <v>210</v>
      </c>
      <c r="M231">
        <f t="shared" si="19"/>
        <v>30100</v>
      </c>
      <c r="N231">
        <v>144</v>
      </c>
    </row>
    <row r="232" spans="8:14" x14ac:dyDescent="0.35">
      <c r="L232">
        <v>211</v>
      </c>
      <c r="M232">
        <f t="shared" si="19"/>
        <v>30243</v>
      </c>
      <c r="N232">
        <v>143</v>
      </c>
    </row>
    <row r="233" spans="8:14" x14ac:dyDescent="0.35">
      <c r="L233">
        <v>212</v>
      </c>
      <c r="M233">
        <f t="shared" si="19"/>
        <v>30386</v>
      </c>
      <c r="N233">
        <v>143</v>
      </c>
    </row>
    <row r="234" spans="8:14" x14ac:dyDescent="0.35">
      <c r="L234">
        <v>213</v>
      </c>
      <c r="M234">
        <f t="shared" si="19"/>
        <v>30530</v>
      </c>
      <c r="N234">
        <v>144</v>
      </c>
    </row>
    <row r="235" spans="8:14" x14ac:dyDescent="0.35">
      <c r="L235">
        <v>214</v>
      </c>
      <c r="M235">
        <f t="shared" si="19"/>
        <v>30673</v>
      </c>
      <c r="N235">
        <v>143</v>
      </c>
    </row>
    <row r="236" spans="8:14" x14ac:dyDescent="0.35">
      <c r="L236">
        <v>215</v>
      </c>
      <c r="M236">
        <f t="shared" si="19"/>
        <v>30816</v>
      </c>
      <c r="N236">
        <v>143</v>
      </c>
    </row>
    <row r="237" spans="8:14" x14ac:dyDescent="0.35">
      <c r="L237">
        <v>216</v>
      </c>
      <c r="M237">
        <f t="shared" si="19"/>
        <v>30960</v>
      </c>
      <c r="N237">
        <v>144</v>
      </c>
    </row>
    <row r="238" spans="8:14" x14ac:dyDescent="0.35">
      <c r="L238">
        <v>217</v>
      </c>
      <c r="M238">
        <f t="shared" si="19"/>
        <v>31103</v>
      </c>
      <c r="N238">
        <v>143</v>
      </c>
    </row>
    <row r="239" spans="8:14" x14ac:dyDescent="0.35">
      <c r="L239">
        <v>218</v>
      </c>
      <c r="M239">
        <f t="shared" si="19"/>
        <v>31246</v>
      </c>
      <c r="N239">
        <v>143</v>
      </c>
    </row>
    <row r="240" spans="8:14" x14ac:dyDescent="0.35">
      <c r="L240">
        <v>219</v>
      </c>
      <c r="M240">
        <f t="shared" si="19"/>
        <v>31390</v>
      </c>
      <c r="N240">
        <v>144</v>
      </c>
    </row>
    <row r="241" spans="12:14" x14ac:dyDescent="0.35">
      <c r="L241">
        <v>220</v>
      </c>
      <c r="M241">
        <f t="shared" si="19"/>
        <v>31533</v>
      </c>
      <c r="N241">
        <v>143</v>
      </c>
    </row>
    <row r="242" spans="12:14" x14ac:dyDescent="0.35">
      <c r="L242">
        <v>221</v>
      </c>
      <c r="M242">
        <f t="shared" si="19"/>
        <v>31676</v>
      </c>
      <c r="N242">
        <v>143</v>
      </c>
    </row>
    <row r="243" spans="12:14" x14ac:dyDescent="0.35">
      <c r="L243">
        <v>222</v>
      </c>
      <c r="M243">
        <f t="shared" si="19"/>
        <v>31820</v>
      </c>
      <c r="N243">
        <v>144</v>
      </c>
    </row>
    <row r="244" spans="12:14" x14ac:dyDescent="0.35">
      <c r="L244">
        <v>223</v>
      </c>
      <c r="M244">
        <f t="shared" si="19"/>
        <v>31963</v>
      </c>
      <c r="N244">
        <v>143</v>
      </c>
    </row>
    <row r="245" spans="12:14" x14ac:dyDescent="0.35">
      <c r="L245">
        <v>224</v>
      </c>
      <c r="M245">
        <f t="shared" si="19"/>
        <v>32106</v>
      </c>
      <c r="N245">
        <v>143</v>
      </c>
    </row>
    <row r="246" spans="12:14" x14ac:dyDescent="0.35">
      <c r="L246">
        <v>225</v>
      </c>
      <c r="M246">
        <f t="shared" si="19"/>
        <v>32250</v>
      </c>
      <c r="N246">
        <v>144</v>
      </c>
    </row>
    <row r="247" spans="12:14" x14ac:dyDescent="0.35">
      <c r="L247">
        <v>226</v>
      </c>
      <c r="M247">
        <f t="shared" si="19"/>
        <v>32393</v>
      </c>
      <c r="N247">
        <v>143</v>
      </c>
    </row>
    <row r="248" spans="12:14" x14ac:dyDescent="0.35">
      <c r="L248">
        <v>227</v>
      </c>
      <c r="M248">
        <f t="shared" si="19"/>
        <v>32536</v>
      </c>
      <c r="N248">
        <v>143</v>
      </c>
    </row>
    <row r="249" spans="12:14" x14ac:dyDescent="0.35">
      <c r="L249">
        <v>228</v>
      </c>
      <c r="M249">
        <f t="shared" si="19"/>
        <v>32680</v>
      </c>
      <c r="N249">
        <v>144</v>
      </c>
    </row>
    <row r="250" spans="12:14" x14ac:dyDescent="0.35">
      <c r="L250">
        <v>229</v>
      </c>
      <c r="M250">
        <f t="shared" si="19"/>
        <v>32823</v>
      </c>
      <c r="N250">
        <v>143</v>
      </c>
    </row>
    <row r="251" spans="12:14" x14ac:dyDescent="0.35">
      <c r="L251">
        <v>230</v>
      </c>
      <c r="M251">
        <f t="shared" si="19"/>
        <v>32966</v>
      </c>
      <c r="N251">
        <v>143</v>
      </c>
    </row>
    <row r="252" spans="12:14" x14ac:dyDescent="0.35">
      <c r="L252">
        <v>231</v>
      </c>
      <c r="M252">
        <f t="shared" si="19"/>
        <v>33110</v>
      </c>
      <c r="N252">
        <v>144</v>
      </c>
    </row>
    <row r="253" spans="12:14" x14ac:dyDescent="0.35">
      <c r="L253">
        <v>232</v>
      </c>
      <c r="M253">
        <f t="shared" si="19"/>
        <v>33253</v>
      </c>
      <c r="N253">
        <v>143</v>
      </c>
    </row>
    <row r="254" spans="12:14" x14ac:dyDescent="0.35">
      <c r="L254">
        <v>233</v>
      </c>
      <c r="M254">
        <f t="shared" si="19"/>
        <v>33396</v>
      </c>
      <c r="N254">
        <v>143</v>
      </c>
    </row>
    <row r="255" spans="12:14" x14ac:dyDescent="0.35">
      <c r="L255">
        <v>234</v>
      </c>
      <c r="M255">
        <f t="shared" si="19"/>
        <v>33540</v>
      </c>
      <c r="N255">
        <v>144</v>
      </c>
    </row>
    <row r="256" spans="12:14" x14ac:dyDescent="0.35">
      <c r="L256">
        <v>235</v>
      </c>
      <c r="M256">
        <f t="shared" si="19"/>
        <v>33683</v>
      </c>
      <c r="N256">
        <v>143</v>
      </c>
    </row>
    <row r="257" spans="1:14" x14ac:dyDescent="0.35">
      <c r="L257">
        <v>236</v>
      </c>
      <c r="M257">
        <f t="shared" si="19"/>
        <v>33826</v>
      </c>
      <c r="N257">
        <v>143</v>
      </c>
    </row>
    <row r="258" spans="1:14" x14ac:dyDescent="0.35">
      <c r="L258">
        <v>237</v>
      </c>
      <c r="M258">
        <f t="shared" si="19"/>
        <v>33970</v>
      </c>
      <c r="N258">
        <v>144</v>
      </c>
    </row>
    <row r="259" spans="1:14" x14ac:dyDescent="0.35">
      <c r="L259">
        <v>238</v>
      </c>
      <c r="M259">
        <f t="shared" si="19"/>
        <v>34113</v>
      </c>
      <c r="N259">
        <v>143</v>
      </c>
    </row>
    <row r="260" spans="1:14" x14ac:dyDescent="0.35">
      <c r="L260">
        <v>239</v>
      </c>
      <c r="M260">
        <f t="shared" si="19"/>
        <v>34256</v>
      </c>
      <c r="N260">
        <v>143</v>
      </c>
    </row>
    <row r="261" spans="1:14" x14ac:dyDescent="0.35">
      <c r="L261">
        <v>240</v>
      </c>
      <c r="M261">
        <f t="shared" si="19"/>
        <v>34400</v>
      </c>
      <c r="N261">
        <v>144</v>
      </c>
    </row>
    <row r="262" spans="1:14" x14ac:dyDescent="0.35">
      <c r="L262">
        <v>241</v>
      </c>
      <c r="M262">
        <f t="shared" si="19"/>
        <v>34543</v>
      </c>
      <c r="N262">
        <v>143</v>
      </c>
    </row>
    <row r="263" spans="1:14" x14ac:dyDescent="0.35">
      <c r="L263">
        <v>242</v>
      </c>
      <c r="M263">
        <f t="shared" si="19"/>
        <v>34686</v>
      </c>
      <c r="N263">
        <v>143</v>
      </c>
    </row>
    <row r="264" spans="1:14" x14ac:dyDescent="0.35">
      <c r="L264">
        <v>243</v>
      </c>
      <c r="M264">
        <f t="shared" si="19"/>
        <v>34830</v>
      </c>
      <c r="N264">
        <v>144</v>
      </c>
    </row>
    <row r="265" spans="1:14" x14ac:dyDescent="0.35">
      <c r="L265">
        <v>244</v>
      </c>
      <c r="M265">
        <f t="shared" si="19"/>
        <v>34973</v>
      </c>
      <c r="N265">
        <v>143</v>
      </c>
    </row>
    <row r="266" spans="1:14" x14ac:dyDescent="0.35">
      <c r="L266">
        <v>245</v>
      </c>
      <c r="M266">
        <f t="shared" si="19"/>
        <v>35116</v>
      </c>
      <c r="N266">
        <v>143</v>
      </c>
    </row>
    <row r="267" spans="1:14" x14ac:dyDescent="0.35">
      <c r="A267" s="26"/>
      <c r="B267" s="27"/>
      <c r="L267">
        <v>246</v>
      </c>
      <c r="M267">
        <f t="shared" si="19"/>
        <v>35260</v>
      </c>
      <c r="N267">
        <v>144</v>
      </c>
    </row>
    <row r="268" spans="1:14" x14ac:dyDescent="0.35">
      <c r="A268" s="26"/>
      <c r="B268" s="27"/>
      <c r="L268">
        <v>247</v>
      </c>
      <c r="M268">
        <f t="shared" si="19"/>
        <v>35403</v>
      </c>
      <c r="N268">
        <v>143</v>
      </c>
    </row>
    <row r="269" spans="1:14" x14ac:dyDescent="0.35">
      <c r="A269" s="26"/>
      <c r="B269" s="27"/>
      <c r="L269">
        <v>248</v>
      </c>
      <c r="M269">
        <f t="shared" si="19"/>
        <v>35546</v>
      </c>
      <c r="N269">
        <v>143</v>
      </c>
    </row>
    <row r="270" spans="1:14" x14ac:dyDescent="0.35">
      <c r="A270" s="26"/>
      <c r="B270" s="27"/>
      <c r="L270">
        <v>249</v>
      </c>
      <c r="M270">
        <f t="shared" si="19"/>
        <v>35690</v>
      </c>
      <c r="N270">
        <v>144</v>
      </c>
    </row>
    <row r="271" spans="1:14" x14ac:dyDescent="0.35">
      <c r="A271" s="26"/>
      <c r="B271" s="27"/>
      <c r="L271">
        <v>250</v>
      </c>
      <c r="M271">
        <f t="shared" si="19"/>
        <v>35833</v>
      </c>
      <c r="N271">
        <v>143</v>
      </c>
    </row>
    <row r="272" spans="1:14" x14ac:dyDescent="0.35">
      <c r="A272" s="26"/>
      <c r="B272" s="27"/>
      <c r="L272">
        <v>251</v>
      </c>
      <c r="M272">
        <f t="shared" si="19"/>
        <v>35976</v>
      </c>
      <c r="N272">
        <v>143</v>
      </c>
    </row>
    <row r="273" spans="1:14" x14ac:dyDescent="0.35">
      <c r="A273" s="26"/>
      <c r="B273" s="27"/>
      <c r="L273">
        <v>252</v>
      </c>
      <c r="M273">
        <f t="shared" si="19"/>
        <v>36120</v>
      </c>
      <c r="N273">
        <v>144</v>
      </c>
    </row>
    <row r="274" spans="1:14" x14ac:dyDescent="0.35">
      <c r="A274" s="26"/>
      <c r="B274" s="27"/>
      <c r="L274">
        <v>253</v>
      </c>
      <c r="M274">
        <f t="shared" si="19"/>
        <v>36263</v>
      </c>
      <c r="N274">
        <v>143</v>
      </c>
    </row>
    <row r="275" spans="1:14" x14ac:dyDescent="0.35">
      <c r="A275" s="26"/>
      <c r="B275" s="27"/>
      <c r="L275">
        <v>254</v>
      </c>
      <c r="M275">
        <f t="shared" si="19"/>
        <v>36406</v>
      </c>
      <c r="N275">
        <v>143</v>
      </c>
    </row>
    <row r="276" spans="1:14" x14ac:dyDescent="0.35">
      <c r="A276" s="26"/>
      <c r="B276" s="27"/>
      <c r="L276">
        <v>255</v>
      </c>
      <c r="M276">
        <f t="shared" si="19"/>
        <v>36550</v>
      </c>
      <c r="N276">
        <v>144</v>
      </c>
    </row>
    <row r="277" spans="1:14" x14ac:dyDescent="0.35">
      <c r="A277" s="26"/>
      <c r="B277" s="27"/>
      <c r="L277">
        <v>256</v>
      </c>
      <c r="M277">
        <f t="shared" si="19"/>
        <v>36693</v>
      </c>
      <c r="N277">
        <v>143</v>
      </c>
    </row>
    <row r="278" spans="1:14" x14ac:dyDescent="0.35">
      <c r="A278" s="26"/>
      <c r="B278" s="27"/>
      <c r="L278">
        <v>257</v>
      </c>
      <c r="M278">
        <f t="shared" si="19"/>
        <v>36836</v>
      </c>
      <c r="N278">
        <v>143</v>
      </c>
    </row>
    <row r="279" spans="1:14" x14ac:dyDescent="0.35">
      <c r="A279" s="26"/>
      <c r="B279" s="27"/>
      <c r="L279">
        <v>258</v>
      </c>
      <c r="M279">
        <f t="shared" si="19"/>
        <v>36980</v>
      </c>
      <c r="N279">
        <v>144</v>
      </c>
    </row>
    <row r="280" spans="1:14" x14ac:dyDescent="0.35">
      <c r="A280" s="26"/>
      <c r="B280" s="27"/>
      <c r="L280">
        <v>259</v>
      </c>
      <c r="M280">
        <f t="shared" ref="M280:M343" si="20">M279+N280</f>
        <v>37123</v>
      </c>
      <c r="N280">
        <v>143</v>
      </c>
    </row>
    <row r="281" spans="1:14" x14ac:dyDescent="0.35">
      <c r="A281" s="26"/>
      <c r="B281" s="27"/>
      <c r="L281">
        <v>260</v>
      </c>
      <c r="M281">
        <f t="shared" si="20"/>
        <v>37266</v>
      </c>
      <c r="N281">
        <v>143</v>
      </c>
    </row>
    <row r="282" spans="1:14" x14ac:dyDescent="0.35">
      <c r="A282" s="26"/>
      <c r="L282">
        <v>261</v>
      </c>
      <c r="M282">
        <f t="shared" si="20"/>
        <v>37410</v>
      </c>
      <c r="N282">
        <v>144</v>
      </c>
    </row>
    <row r="283" spans="1:14" x14ac:dyDescent="0.35">
      <c r="A283" s="26"/>
      <c r="B283" s="27"/>
      <c r="L283">
        <v>262</v>
      </c>
      <c r="M283">
        <f t="shared" si="20"/>
        <v>37553</v>
      </c>
      <c r="N283">
        <v>143</v>
      </c>
    </row>
    <row r="284" spans="1:14" x14ac:dyDescent="0.35">
      <c r="A284" s="26"/>
      <c r="B284" s="27"/>
      <c r="L284">
        <v>263</v>
      </c>
      <c r="M284">
        <f t="shared" si="20"/>
        <v>37696</v>
      </c>
      <c r="N284">
        <v>143</v>
      </c>
    </row>
    <row r="285" spans="1:14" x14ac:dyDescent="0.35">
      <c r="A285" s="26"/>
      <c r="B285" s="27"/>
      <c r="L285">
        <v>264</v>
      </c>
      <c r="M285">
        <f t="shared" si="20"/>
        <v>37840</v>
      </c>
      <c r="N285">
        <v>144</v>
      </c>
    </row>
    <row r="286" spans="1:14" x14ac:dyDescent="0.35">
      <c r="A286" s="26"/>
      <c r="B286" s="27"/>
      <c r="L286">
        <v>265</v>
      </c>
      <c r="M286">
        <f t="shared" si="20"/>
        <v>37983</v>
      </c>
      <c r="N286">
        <v>143</v>
      </c>
    </row>
    <row r="287" spans="1:14" x14ac:dyDescent="0.35">
      <c r="A287" s="26"/>
      <c r="B287" s="27"/>
      <c r="L287">
        <v>266</v>
      </c>
      <c r="M287">
        <f t="shared" si="20"/>
        <v>38126</v>
      </c>
      <c r="N287">
        <v>143</v>
      </c>
    </row>
    <row r="288" spans="1:14" x14ac:dyDescent="0.35">
      <c r="A288" s="26"/>
      <c r="B288" s="27"/>
      <c r="L288">
        <v>267</v>
      </c>
      <c r="M288">
        <f t="shared" si="20"/>
        <v>38270</v>
      </c>
      <c r="N288">
        <v>144</v>
      </c>
    </row>
    <row r="289" spans="1:14" x14ac:dyDescent="0.35">
      <c r="A289" s="26"/>
      <c r="B289" s="27"/>
      <c r="L289">
        <v>268</v>
      </c>
      <c r="M289">
        <f t="shared" si="20"/>
        <v>38413</v>
      </c>
      <c r="N289">
        <v>143</v>
      </c>
    </row>
    <row r="290" spans="1:14" x14ac:dyDescent="0.35">
      <c r="A290" s="26"/>
      <c r="B290" s="27"/>
      <c r="L290">
        <v>269</v>
      </c>
      <c r="M290">
        <f t="shared" si="20"/>
        <v>38556</v>
      </c>
      <c r="N290">
        <v>143</v>
      </c>
    </row>
    <row r="291" spans="1:14" x14ac:dyDescent="0.35">
      <c r="A291" s="26"/>
      <c r="B291" s="27"/>
      <c r="L291">
        <v>270</v>
      </c>
      <c r="M291">
        <f t="shared" si="20"/>
        <v>38700</v>
      </c>
      <c r="N291">
        <v>144</v>
      </c>
    </row>
    <row r="292" spans="1:14" x14ac:dyDescent="0.35">
      <c r="A292" s="26"/>
      <c r="B292" s="27"/>
      <c r="L292">
        <v>271</v>
      </c>
      <c r="M292">
        <f t="shared" si="20"/>
        <v>38843</v>
      </c>
      <c r="N292">
        <v>143</v>
      </c>
    </row>
    <row r="293" spans="1:14" x14ac:dyDescent="0.35">
      <c r="A293" s="26"/>
      <c r="B293" s="27"/>
      <c r="L293">
        <v>272</v>
      </c>
      <c r="M293">
        <f t="shared" si="20"/>
        <v>38986</v>
      </c>
      <c r="N293">
        <v>143</v>
      </c>
    </row>
    <row r="294" spans="1:14" x14ac:dyDescent="0.35">
      <c r="A294" s="26"/>
      <c r="B294" s="27"/>
      <c r="L294">
        <v>273</v>
      </c>
      <c r="M294">
        <f t="shared" si="20"/>
        <v>39130</v>
      </c>
      <c r="N294">
        <v>144</v>
      </c>
    </row>
    <row r="295" spans="1:14" x14ac:dyDescent="0.35">
      <c r="A295" s="26"/>
      <c r="B295" s="27"/>
      <c r="L295">
        <v>274</v>
      </c>
      <c r="M295">
        <f t="shared" si="20"/>
        <v>39273</v>
      </c>
      <c r="N295">
        <v>143</v>
      </c>
    </row>
    <row r="296" spans="1:14" x14ac:dyDescent="0.35">
      <c r="A296" s="26"/>
      <c r="B296" s="27"/>
      <c r="L296">
        <v>275</v>
      </c>
      <c r="M296">
        <f t="shared" si="20"/>
        <v>39416</v>
      </c>
      <c r="N296">
        <v>143</v>
      </c>
    </row>
    <row r="297" spans="1:14" x14ac:dyDescent="0.35">
      <c r="A297" s="26"/>
      <c r="B297" s="27"/>
      <c r="L297">
        <v>276</v>
      </c>
      <c r="M297">
        <f t="shared" si="20"/>
        <v>39560</v>
      </c>
      <c r="N297">
        <v>144</v>
      </c>
    </row>
    <row r="298" spans="1:14" x14ac:dyDescent="0.35">
      <c r="A298" s="26"/>
      <c r="B298" s="27"/>
      <c r="L298">
        <v>277</v>
      </c>
      <c r="M298">
        <f t="shared" si="20"/>
        <v>39703</v>
      </c>
      <c r="N298">
        <v>143</v>
      </c>
    </row>
    <row r="299" spans="1:14" x14ac:dyDescent="0.35">
      <c r="A299" s="26"/>
      <c r="B299" s="27"/>
      <c r="L299">
        <v>278</v>
      </c>
      <c r="M299">
        <f t="shared" si="20"/>
        <v>39846</v>
      </c>
      <c r="N299">
        <v>143</v>
      </c>
    </row>
    <row r="300" spans="1:14" x14ac:dyDescent="0.35">
      <c r="A300" s="26"/>
      <c r="B300" s="27"/>
      <c r="L300">
        <v>279</v>
      </c>
      <c r="M300">
        <f t="shared" si="20"/>
        <v>39990</v>
      </c>
      <c r="N300">
        <v>144</v>
      </c>
    </row>
    <row r="301" spans="1:14" x14ac:dyDescent="0.35">
      <c r="A301" s="26"/>
      <c r="B301" s="27"/>
      <c r="L301">
        <v>280</v>
      </c>
      <c r="M301">
        <f t="shared" si="20"/>
        <v>40133</v>
      </c>
      <c r="N301">
        <v>143</v>
      </c>
    </row>
    <row r="302" spans="1:14" x14ac:dyDescent="0.35">
      <c r="A302" s="26"/>
      <c r="B302" s="27"/>
      <c r="L302">
        <v>281</v>
      </c>
      <c r="M302">
        <f t="shared" si="20"/>
        <v>40276</v>
      </c>
      <c r="N302">
        <v>143</v>
      </c>
    </row>
    <row r="303" spans="1:14" x14ac:dyDescent="0.35">
      <c r="A303" s="26"/>
      <c r="B303" s="27"/>
      <c r="L303">
        <v>282</v>
      </c>
      <c r="M303">
        <f t="shared" si="20"/>
        <v>40420</v>
      </c>
      <c r="N303">
        <v>144</v>
      </c>
    </row>
    <row r="304" spans="1:14" x14ac:dyDescent="0.35">
      <c r="A304" s="26"/>
      <c r="B304" s="27"/>
      <c r="L304">
        <v>283</v>
      </c>
      <c r="M304">
        <f t="shared" si="20"/>
        <v>40563</v>
      </c>
      <c r="N304">
        <v>143</v>
      </c>
    </row>
    <row r="305" spans="1:14" x14ac:dyDescent="0.35">
      <c r="A305" s="26"/>
      <c r="B305" s="27"/>
      <c r="L305">
        <v>284</v>
      </c>
      <c r="M305">
        <f t="shared" si="20"/>
        <v>40706</v>
      </c>
      <c r="N305">
        <v>143</v>
      </c>
    </row>
    <row r="306" spans="1:14" x14ac:dyDescent="0.35">
      <c r="A306" s="26"/>
      <c r="B306" s="27"/>
      <c r="L306">
        <v>285</v>
      </c>
      <c r="M306">
        <f t="shared" si="20"/>
        <v>40850</v>
      </c>
      <c r="N306">
        <v>144</v>
      </c>
    </row>
    <row r="307" spans="1:14" x14ac:dyDescent="0.35">
      <c r="A307" s="26"/>
      <c r="B307" s="27"/>
      <c r="L307">
        <v>286</v>
      </c>
      <c r="M307">
        <f t="shared" si="20"/>
        <v>40993</v>
      </c>
      <c r="N307">
        <v>143</v>
      </c>
    </row>
    <row r="308" spans="1:14" x14ac:dyDescent="0.35">
      <c r="A308" s="26"/>
      <c r="B308" s="27"/>
      <c r="L308">
        <v>287</v>
      </c>
      <c r="M308">
        <f t="shared" si="20"/>
        <v>41136</v>
      </c>
      <c r="N308">
        <v>143</v>
      </c>
    </row>
    <row r="309" spans="1:14" x14ac:dyDescent="0.35">
      <c r="A309" s="26"/>
      <c r="B309" s="27"/>
      <c r="L309">
        <v>288</v>
      </c>
      <c r="M309">
        <f t="shared" si="20"/>
        <v>41280</v>
      </c>
      <c r="N309">
        <v>144</v>
      </c>
    </row>
    <row r="310" spans="1:14" x14ac:dyDescent="0.35">
      <c r="A310" s="26"/>
      <c r="B310" s="27"/>
      <c r="L310">
        <v>289</v>
      </c>
      <c r="M310">
        <f t="shared" si="20"/>
        <v>41423</v>
      </c>
      <c r="N310">
        <v>143</v>
      </c>
    </row>
    <row r="311" spans="1:14" x14ac:dyDescent="0.35">
      <c r="A311" s="26"/>
      <c r="B311" s="27"/>
      <c r="L311">
        <v>290</v>
      </c>
      <c r="M311">
        <f t="shared" si="20"/>
        <v>41566</v>
      </c>
      <c r="N311">
        <v>143</v>
      </c>
    </row>
    <row r="312" spans="1:14" x14ac:dyDescent="0.35">
      <c r="A312" s="26"/>
      <c r="B312" s="27"/>
      <c r="L312">
        <v>291</v>
      </c>
      <c r="M312">
        <f t="shared" si="20"/>
        <v>41710</v>
      </c>
      <c r="N312">
        <v>144</v>
      </c>
    </row>
    <row r="313" spans="1:14" x14ac:dyDescent="0.35">
      <c r="A313" s="26"/>
      <c r="B313" s="27"/>
      <c r="L313">
        <v>292</v>
      </c>
      <c r="M313">
        <f t="shared" si="20"/>
        <v>41853</v>
      </c>
      <c r="N313">
        <v>143</v>
      </c>
    </row>
    <row r="314" spans="1:14" x14ac:dyDescent="0.35">
      <c r="A314" s="26"/>
      <c r="B314" s="27"/>
      <c r="L314">
        <v>293</v>
      </c>
      <c r="M314">
        <f t="shared" si="20"/>
        <v>41996</v>
      </c>
      <c r="N314">
        <v>143</v>
      </c>
    </row>
    <row r="315" spans="1:14" x14ac:dyDescent="0.35">
      <c r="A315" s="26"/>
      <c r="B315" s="27"/>
      <c r="L315">
        <v>294</v>
      </c>
      <c r="M315">
        <f t="shared" si="20"/>
        <v>42140</v>
      </c>
      <c r="N315">
        <v>144</v>
      </c>
    </row>
    <row r="316" spans="1:14" x14ac:dyDescent="0.35">
      <c r="A316" s="26"/>
      <c r="B316" s="27"/>
      <c r="L316">
        <v>295</v>
      </c>
      <c r="M316">
        <f t="shared" si="20"/>
        <v>42283</v>
      </c>
      <c r="N316">
        <v>143</v>
      </c>
    </row>
    <row r="317" spans="1:14" x14ac:dyDescent="0.35">
      <c r="A317" s="26"/>
      <c r="B317" s="27"/>
      <c r="L317">
        <v>296</v>
      </c>
      <c r="M317">
        <f t="shared" si="20"/>
        <v>42426</v>
      </c>
      <c r="N317">
        <v>143</v>
      </c>
    </row>
    <row r="318" spans="1:14" x14ac:dyDescent="0.35">
      <c r="A318" s="26"/>
      <c r="B318" s="27"/>
      <c r="L318">
        <v>297</v>
      </c>
      <c r="M318">
        <f t="shared" si="20"/>
        <v>42570</v>
      </c>
      <c r="N318">
        <v>144</v>
      </c>
    </row>
    <row r="319" spans="1:14" x14ac:dyDescent="0.35">
      <c r="A319" s="26"/>
      <c r="B319" s="27"/>
      <c r="L319">
        <v>298</v>
      </c>
      <c r="M319">
        <f t="shared" si="20"/>
        <v>42713</v>
      </c>
      <c r="N319">
        <v>143</v>
      </c>
    </row>
    <row r="320" spans="1:14" x14ac:dyDescent="0.35">
      <c r="A320" s="26"/>
      <c r="B320" s="27"/>
      <c r="L320">
        <v>299</v>
      </c>
      <c r="M320">
        <f t="shared" si="20"/>
        <v>42856</v>
      </c>
      <c r="N320">
        <v>143</v>
      </c>
    </row>
    <row r="321" spans="1:14" x14ac:dyDescent="0.35">
      <c r="A321" s="26"/>
      <c r="B321" s="27"/>
      <c r="L321">
        <v>300</v>
      </c>
      <c r="M321">
        <f t="shared" si="20"/>
        <v>43000</v>
      </c>
      <c r="N321">
        <v>144</v>
      </c>
    </row>
    <row r="322" spans="1:14" x14ac:dyDescent="0.35">
      <c r="A322" s="26"/>
      <c r="B322" s="27"/>
      <c r="L322">
        <v>301</v>
      </c>
      <c r="M322">
        <f t="shared" si="20"/>
        <v>43143</v>
      </c>
      <c r="N322">
        <v>143</v>
      </c>
    </row>
    <row r="323" spans="1:14" x14ac:dyDescent="0.35">
      <c r="A323" s="26"/>
      <c r="B323" s="27"/>
      <c r="L323">
        <v>302</v>
      </c>
      <c r="M323">
        <f t="shared" si="20"/>
        <v>43286</v>
      </c>
      <c r="N323">
        <v>143</v>
      </c>
    </row>
    <row r="324" spans="1:14" x14ac:dyDescent="0.35">
      <c r="A324" s="26"/>
      <c r="B324" s="27"/>
      <c r="L324">
        <v>303</v>
      </c>
      <c r="M324">
        <f t="shared" si="20"/>
        <v>43430</v>
      </c>
      <c r="N324">
        <v>144</v>
      </c>
    </row>
    <row r="325" spans="1:14" x14ac:dyDescent="0.35">
      <c r="A325" s="26"/>
      <c r="B325" s="27"/>
      <c r="L325">
        <v>304</v>
      </c>
      <c r="M325">
        <f t="shared" si="20"/>
        <v>43573</v>
      </c>
      <c r="N325">
        <v>143</v>
      </c>
    </row>
    <row r="326" spans="1:14" x14ac:dyDescent="0.35">
      <c r="A326" s="26"/>
      <c r="B326" s="27"/>
      <c r="L326">
        <v>305</v>
      </c>
      <c r="M326">
        <f t="shared" si="20"/>
        <v>43716</v>
      </c>
      <c r="N326">
        <v>143</v>
      </c>
    </row>
    <row r="327" spans="1:14" x14ac:dyDescent="0.35">
      <c r="A327" s="26"/>
      <c r="B327" s="27"/>
      <c r="L327">
        <v>306</v>
      </c>
      <c r="M327">
        <f t="shared" si="20"/>
        <v>43860</v>
      </c>
      <c r="N327">
        <v>144</v>
      </c>
    </row>
    <row r="328" spans="1:14" x14ac:dyDescent="0.35">
      <c r="A328" s="26"/>
      <c r="B328" s="27"/>
      <c r="L328">
        <v>307</v>
      </c>
      <c r="M328">
        <f t="shared" si="20"/>
        <v>44003</v>
      </c>
      <c r="N328">
        <v>143</v>
      </c>
    </row>
    <row r="329" spans="1:14" x14ac:dyDescent="0.35">
      <c r="A329" s="26"/>
      <c r="B329" s="27"/>
      <c r="L329">
        <v>308</v>
      </c>
      <c r="M329">
        <f t="shared" si="20"/>
        <v>44146</v>
      </c>
      <c r="N329">
        <v>143</v>
      </c>
    </row>
    <row r="330" spans="1:14" x14ac:dyDescent="0.35">
      <c r="A330" s="26"/>
      <c r="B330" s="27"/>
      <c r="L330">
        <v>309</v>
      </c>
      <c r="M330">
        <f t="shared" si="20"/>
        <v>44290</v>
      </c>
      <c r="N330">
        <v>144</v>
      </c>
    </row>
    <row r="331" spans="1:14" x14ac:dyDescent="0.35">
      <c r="A331" s="26"/>
      <c r="B331" s="27"/>
      <c r="L331">
        <v>310</v>
      </c>
      <c r="M331">
        <f t="shared" si="20"/>
        <v>44433</v>
      </c>
      <c r="N331">
        <v>143</v>
      </c>
    </row>
    <row r="332" spans="1:14" x14ac:dyDescent="0.35">
      <c r="A332" s="26"/>
      <c r="B332" s="27"/>
      <c r="L332">
        <v>311</v>
      </c>
      <c r="M332">
        <f t="shared" si="20"/>
        <v>44576</v>
      </c>
      <c r="N332">
        <v>143</v>
      </c>
    </row>
    <row r="333" spans="1:14" x14ac:dyDescent="0.35">
      <c r="A333" s="26"/>
      <c r="B333" s="27"/>
      <c r="L333">
        <v>312</v>
      </c>
      <c r="M333">
        <f t="shared" si="20"/>
        <v>44720</v>
      </c>
      <c r="N333">
        <v>144</v>
      </c>
    </row>
    <row r="334" spans="1:14" x14ac:dyDescent="0.35">
      <c r="A334" s="26"/>
      <c r="B334" s="27"/>
      <c r="L334">
        <v>313</v>
      </c>
      <c r="M334">
        <f t="shared" si="20"/>
        <v>44863</v>
      </c>
      <c r="N334">
        <v>143</v>
      </c>
    </row>
    <row r="335" spans="1:14" x14ac:dyDescent="0.35">
      <c r="A335" s="26"/>
      <c r="B335" s="27"/>
      <c r="L335">
        <v>314</v>
      </c>
      <c r="M335">
        <f t="shared" si="20"/>
        <v>45006</v>
      </c>
      <c r="N335">
        <v>143</v>
      </c>
    </row>
    <row r="336" spans="1:14" x14ac:dyDescent="0.35">
      <c r="A336" s="26"/>
      <c r="B336" s="27"/>
      <c r="L336">
        <v>315</v>
      </c>
      <c r="M336">
        <f t="shared" si="20"/>
        <v>45150</v>
      </c>
      <c r="N336">
        <v>144</v>
      </c>
    </row>
    <row r="337" spans="1:14" x14ac:dyDescent="0.35">
      <c r="A337" s="26"/>
      <c r="B337" s="27"/>
      <c r="L337">
        <v>316</v>
      </c>
      <c r="M337">
        <f t="shared" si="20"/>
        <v>45293</v>
      </c>
      <c r="N337">
        <v>143</v>
      </c>
    </row>
    <row r="338" spans="1:14" x14ac:dyDescent="0.35">
      <c r="A338" s="26"/>
      <c r="B338" s="27"/>
      <c r="L338">
        <v>317</v>
      </c>
      <c r="M338">
        <f t="shared" si="20"/>
        <v>45436</v>
      </c>
      <c r="N338">
        <v>143</v>
      </c>
    </row>
    <row r="339" spans="1:14" x14ac:dyDescent="0.35">
      <c r="A339" s="26"/>
      <c r="B339" s="27"/>
      <c r="L339">
        <v>318</v>
      </c>
      <c r="M339">
        <f t="shared" si="20"/>
        <v>45580</v>
      </c>
      <c r="N339">
        <v>144</v>
      </c>
    </row>
    <row r="340" spans="1:14" x14ac:dyDescent="0.35">
      <c r="A340" s="26"/>
      <c r="B340" s="27"/>
      <c r="L340">
        <v>319</v>
      </c>
      <c r="M340">
        <f t="shared" si="20"/>
        <v>45723</v>
      </c>
      <c r="N340">
        <v>143</v>
      </c>
    </row>
    <row r="341" spans="1:14" x14ac:dyDescent="0.35">
      <c r="A341" s="26"/>
      <c r="B341" s="27"/>
      <c r="L341">
        <v>320</v>
      </c>
      <c r="M341">
        <f t="shared" si="20"/>
        <v>45866</v>
      </c>
      <c r="N341">
        <v>143</v>
      </c>
    </row>
    <row r="342" spans="1:14" x14ac:dyDescent="0.35">
      <c r="A342" s="26"/>
      <c r="L342">
        <v>321</v>
      </c>
      <c r="M342">
        <f t="shared" si="20"/>
        <v>46010</v>
      </c>
      <c r="N342">
        <v>144</v>
      </c>
    </row>
    <row r="343" spans="1:14" x14ac:dyDescent="0.35">
      <c r="A343" s="26"/>
      <c r="B343" s="27"/>
      <c r="L343">
        <v>322</v>
      </c>
      <c r="M343">
        <f t="shared" si="20"/>
        <v>46153</v>
      </c>
      <c r="N343">
        <v>143</v>
      </c>
    </row>
    <row r="344" spans="1:14" x14ac:dyDescent="0.35">
      <c r="A344" s="26"/>
      <c r="B344" s="27"/>
      <c r="L344">
        <v>323</v>
      </c>
      <c r="M344">
        <f t="shared" ref="M344:M407" si="21">M343+N344</f>
        <v>46296</v>
      </c>
      <c r="N344">
        <v>143</v>
      </c>
    </row>
    <row r="345" spans="1:14" x14ac:dyDescent="0.35">
      <c r="A345" s="26"/>
      <c r="B345" s="27"/>
      <c r="L345">
        <v>324</v>
      </c>
      <c r="M345">
        <f t="shared" si="21"/>
        <v>46440</v>
      </c>
      <c r="N345">
        <v>144</v>
      </c>
    </row>
    <row r="346" spans="1:14" x14ac:dyDescent="0.35">
      <c r="A346" s="26"/>
      <c r="B346" s="27"/>
      <c r="L346">
        <v>325</v>
      </c>
      <c r="M346">
        <f t="shared" si="21"/>
        <v>46583</v>
      </c>
      <c r="N346">
        <v>143</v>
      </c>
    </row>
    <row r="347" spans="1:14" x14ac:dyDescent="0.35">
      <c r="A347" s="26"/>
      <c r="B347" s="27"/>
      <c r="L347">
        <v>326</v>
      </c>
      <c r="M347">
        <f t="shared" si="21"/>
        <v>46726</v>
      </c>
      <c r="N347">
        <v>143</v>
      </c>
    </row>
    <row r="348" spans="1:14" x14ac:dyDescent="0.35">
      <c r="A348" s="26"/>
      <c r="B348" s="27"/>
      <c r="L348">
        <v>327</v>
      </c>
      <c r="M348">
        <f t="shared" si="21"/>
        <v>46870</v>
      </c>
      <c r="N348">
        <v>144</v>
      </c>
    </row>
    <row r="349" spans="1:14" x14ac:dyDescent="0.35">
      <c r="A349" s="26"/>
      <c r="B349" s="27"/>
      <c r="L349">
        <v>328</v>
      </c>
      <c r="M349">
        <f t="shared" si="21"/>
        <v>47013</v>
      </c>
      <c r="N349">
        <v>143</v>
      </c>
    </row>
    <row r="350" spans="1:14" x14ac:dyDescent="0.35">
      <c r="A350" s="26"/>
      <c r="B350" s="27"/>
      <c r="L350">
        <v>329</v>
      </c>
      <c r="M350">
        <f t="shared" si="21"/>
        <v>47156</v>
      </c>
      <c r="N350">
        <v>143</v>
      </c>
    </row>
    <row r="351" spans="1:14" x14ac:dyDescent="0.35">
      <c r="A351" s="26"/>
      <c r="B351" s="27"/>
      <c r="L351">
        <v>330</v>
      </c>
      <c r="M351">
        <f t="shared" si="21"/>
        <v>47300</v>
      </c>
      <c r="N351">
        <v>144</v>
      </c>
    </row>
    <row r="352" spans="1:14" x14ac:dyDescent="0.35">
      <c r="A352" s="26"/>
      <c r="L352">
        <v>331</v>
      </c>
      <c r="M352">
        <f t="shared" si="21"/>
        <v>47443</v>
      </c>
      <c r="N352">
        <v>143</v>
      </c>
    </row>
    <row r="353" spans="1:14" x14ac:dyDescent="0.35">
      <c r="A353" s="26"/>
      <c r="B353" s="27"/>
      <c r="L353">
        <v>332</v>
      </c>
      <c r="M353">
        <f t="shared" si="21"/>
        <v>47586</v>
      </c>
      <c r="N353">
        <v>143</v>
      </c>
    </row>
    <row r="354" spans="1:14" x14ac:dyDescent="0.35">
      <c r="A354" s="26"/>
      <c r="B354" s="27"/>
      <c r="L354">
        <v>333</v>
      </c>
      <c r="M354">
        <f t="shared" si="21"/>
        <v>47730</v>
      </c>
      <c r="N354">
        <v>144</v>
      </c>
    </row>
    <row r="355" spans="1:14" x14ac:dyDescent="0.35">
      <c r="A355" s="26"/>
      <c r="B355" s="27"/>
      <c r="L355">
        <v>334</v>
      </c>
      <c r="M355">
        <f t="shared" si="21"/>
        <v>47873</v>
      </c>
      <c r="N355">
        <v>143</v>
      </c>
    </row>
    <row r="356" spans="1:14" x14ac:dyDescent="0.35">
      <c r="A356" s="26"/>
      <c r="B356" s="27"/>
      <c r="L356">
        <v>335</v>
      </c>
      <c r="M356">
        <f t="shared" si="21"/>
        <v>48016</v>
      </c>
      <c r="N356">
        <v>143</v>
      </c>
    </row>
    <row r="357" spans="1:14" x14ac:dyDescent="0.35">
      <c r="A357" s="26"/>
      <c r="B357" s="27"/>
      <c r="L357">
        <v>336</v>
      </c>
      <c r="M357">
        <f t="shared" si="21"/>
        <v>48160</v>
      </c>
      <c r="N357">
        <v>144</v>
      </c>
    </row>
    <row r="358" spans="1:14" x14ac:dyDescent="0.35">
      <c r="A358" s="26"/>
      <c r="B358" s="27"/>
      <c r="L358">
        <v>337</v>
      </c>
      <c r="M358">
        <f t="shared" si="21"/>
        <v>48303</v>
      </c>
      <c r="N358">
        <v>143</v>
      </c>
    </row>
    <row r="359" spans="1:14" x14ac:dyDescent="0.35">
      <c r="A359" s="26"/>
      <c r="B359" s="27"/>
      <c r="L359">
        <v>338</v>
      </c>
      <c r="M359">
        <f t="shared" si="21"/>
        <v>48446</v>
      </c>
      <c r="N359">
        <v>143</v>
      </c>
    </row>
    <row r="360" spans="1:14" x14ac:dyDescent="0.35">
      <c r="A360" s="26"/>
      <c r="B360" s="27"/>
      <c r="L360">
        <v>339</v>
      </c>
      <c r="M360">
        <f t="shared" si="21"/>
        <v>48590</v>
      </c>
      <c r="N360">
        <v>144</v>
      </c>
    </row>
    <row r="361" spans="1:14" x14ac:dyDescent="0.35">
      <c r="A361" s="26"/>
      <c r="B361" s="27"/>
      <c r="L361">
        <v>340</v>
      </c>
      <c r="M361">
        <f t="shared" si="21"/>
        <v>48733</v>
      </c>
      <c r="N361">
        <v>143</v>
      </c>
    </row>
    <row r="362" spans="1:14" x14ac:dyDescent="0.35">
      <c r="A362" s="26"/>
      <c r="B362" s="27"/>
      <c r="L362">
        <v>341</v>
      </c>
      <c r="M362">
        <f t="shared" si="21"/>
        <v>48876</v>
      </c>
      <c r="N362">
        <v>143</v>
      </c>
    </row>
    <row r="363" spans="1:14" x14ac:dyDescent="0.35">
      <c r="A363" s="26"/>
      <c r="B363" s="27"/>
      <c r="L363">
        <v>342</v>
      </c>
      <c r="M363">
        <f t="shared" si="21"/>
        <v>49020</v>
      </c>
      <c r="N363">
        <v>144</v>
      </c>
    </row>
    <row r="364" spans="1:14" x14ac:dyDescent="0.35">
      <c r="A364" s="26"/>
      <c r="B364" s="27"/>
      <c r="L364">
        <v>343</v>
      </c>
      <c r="M364">
        <f t="shared" si="21"/>
        <v>49163</v>
      </c>
      <c r="N364">
        <v>143</v>
      </c>
    </row>
    <row r="365" spans="1:14" x14ac:dyDescent="0.35">
      <c r="A365" s="26"/>
      <c r="B365" s="27"/>
      <c r="L365">
        <v>344</v>
      </c>
      <c r="M365">
        <f t="shared" si="21"/>
        <v>49306</v>
      </c>
      <c r="N365">
        <v>143</v>
      </c>
    </row>
    <row r="366" spans="1:14" x14ac:dyDescent="0.35">
      <c r="A366" s="26"/>
      <c r="B366" s="27"/>
      <c r="L366">
        <v>345</v>
      </c>
      <c r="M366">
        <f t="shared" si="21"/>
        <v>49450</v>
      </c>
      <c r="N366">
        <v>144</v>
      </c>
    </row>
    <row r="367" spans="1:14" x14ac:dyDescent="0.35">
      <c r="L367">
        <v>346</v>
      </c>
      <c r="M367">
        <f t="shared" si="21"/>
        <v>49593</v>
      </c>
      <c r="N367">
        <v>143</v>
      </c>
    </row>
    <row r="368" spans="1:14" x14ac:dyDescent="0.35">
      <c r="L368">
        <v>347</v>
      </c>
      <c r="M368">
        <f t="shared" si="21"/>
        <v>49736</v>
      </c>
      <c r="N368">
        <v>143</v>
      </c>
    </row>
    <row r="369" spans="12:14" x14ac:dyDescent="0.35">
      <c r="L369">
        <v>348</v>
      </c>
      <c r="M369">
        <f t="shared" si="21"/>
        <v>49880</v>
      </c>
      <c r="N369">
        <v>144</v>
      </c>
    </row>
    <row r="370" spans="12:14" x14ac:dyDescent="0.35">
      <c r="L370">
        <v>349</v>
      </c>
      <c r="M370">
        <f t="shared" si="21"/>
        <v>50023</v>
      </c>
      <c r="N370">
        <v>143</v>
      </c>
    </row>
    <row r="371" spans="12:14" x14ac:dyDescent="0.35">
      <c r="L371">
        <v>350</v>
      </c>
      <c r="M371">
        <f t="shared" si="21"/>
        <v>50166</v>
      </c>
      <c r="N371">
        <v>143</v>
      </c>
    </row>
    <row r="372" spans="12:14" x14ac:dyDescent="0.35">
      <c r="L372">
        <v>351</v>
      </c>
      <c r="M372">
        <f t="shared" si="21"/>
        <v>50310</v>
      </c>
      <c r="N372">
        <v>144</v>
      </c>
    </row>
    <row r="373" spans="12:14" x14ac:dyDescent="0.35">
      <c r="L373">
        <v>352</v>
      </c>
      <c r="M373">
        <f t="shared" si="21"/>
        <v>50453</v>
      </c>
      <c r="N373">
        <v>143</v>
      </c>
    </row>
    <row r="374" spans="12:14" x14ac:dyDescent="0.35">
      <c r="L374">
        <v>353</v>
      </c>
      <c r="M374">
        <f t="shared" si="21"/>
        <v>50596</v>
      </c>
      <c r="N374">
        <v>143</v>
      </c>
    </row>
    <row r="375" spans="12:14" x14ac:dyDescent="0.35">
      <c r="L375">
        <v>354</v>
      </c>
      <c r="M375">
        <f t="shared" si="21"/>
        <v>50740</v>
      </c>
      <c r="N375">
        <v>144</v>
      </c>
    </row>
    <row r="376" spans="12:14" x14ac:dyDescent="0.35">
      <c r="L376">
        <v>355</v>
      </c>
      <c r="M376">
        <f t="shared" si="21"/>
        <v>50883</v>
      </c>
      <c r="N376">
        <v>143</v>
      </c>
    </row>
    <row r="377" spans="12:14" x14ac:dyDescent="0.35">
      <c r="L377">
        <v>356</v>
      </c>
      <c r="M377">
        <f t="shared" si="21"/>
        <v>51026</v>
      </c>
      <c r="N377">
        <v>143</v>
      </c>
    </row>
    <row r="378" spans="12:14" x14ac:dyDescent="0.35">
      <c r="L378">
        <v>357</v>
      </c>
      <c r="M378">
        <f t="shared" si="21"/>
        <v>51170</v>
      </c>
      <c r="N378">
        <v>144</v>
      </c>
    </row>
    <row r="379" spans="12:14" x14ac:dyDescent="0.35">
      <c r="L379">
        <v>358</v>
      </c>
      <c r="M379">
        <f t="shared" si="21"/>
        <v>51313</v>
      </c>
      <c r="N379">
        <v>143</v>
      </c>
    </row>
    <row r="380" spans="12:14" x14ac:dyDescent="0.35">
      <c r="L380">
        <v>359</v>
      </c>
      <c r="M380">
        <f t="shared" si="21"/>
        <v>51456</v>
      </c>
      <c r="N380">
        <v>143</v>
      </c>
    </row>
    <row r="381" spans="12:14" x14ac:dyDescent="0.35">
      <c r="L381">
        <v>360</v>
      </c>
      <c r="M381">
        <f t="shared" si="21"/>
        <v>51600</v>
      </c>
      <c r="N381">
        <v>144</v>
      </c>
    </row>
    <row r="382" spans="12:14" x14ac:dyDescent="0.35">
      <c r="L382">
        <v>361</v>
      </c>
      <c r="M382">
        <f t="shared" si="21"/>
        <v>51743</v>
      </c>
      <c r="N382">
        <v>143</v>
      </c>
    </row>
    <row r="383" spans="12:14" x14ac:dyDescent="0.35">
      <c r="L383">
        <v>362</v>
      </c>
      <c r="M383">
        <f t="shared" si="21"/>
        <v>51886</v>
      </c>
      <c r="N383">
        <v>143</v>
      </c>
    </row>
    <row r="384" spans="12:14" x14ac:dyDescent="0.35">
      <c r="L384">
        <v>363</v>
      </c>
      <c r="M384">
        <f t="shared" si="21"/>
        <v>52030</v>
      </c>
      <c r="N384">
        <v>144</v>
      </c>
    </row>
    <row r="385" spans="12:14" x14ac:dyDescent="0.35">
      <c r="L385">
        <v>364</v>
      </c>
      <c r="M385">
        <f t="shared" si="21"/>
        <v>52173</v>
      </c>
      <c r="N385">
        <v>143</v>
      </c>
    </row>
    <row r="386" spans="12:14" x14ac:dyDescent="0.35">
      <c r="L386">
        <v>365</v>
      </c>
      <c r="M386">
        <f t="shared" si="21"/>
        <v>52316</v>
      </c>
      <c r="N386">
        <v>143</v>
      </c>
    </row>
    <row r="387" spans="12:14" x14ac:dyDescent="0.35">
      <c r="L387">
        <v>366</v>
      </c>
      <c r="M387">
        <f t="shared" si="21"/>
        <v>52460</v>
      </c>
      <c r="N387">
        <v>144</v>
      </c>
    </row>
    <row r="388" spans="12:14" x14ac:dyDescent="0.35">
      <c r="L388">
        <v>367</v>
      </c>
      <c r="M388">
        <f t="shared" si="21"/>
        <v>52603</v>
      </c>
      <c r="N388">
        <v>143</v>
      </c>
    </row>
    <row r="389" spans="12:14" x14ac:dyDescent="0.35">
      <c r="L389">
        <v>368</v>
      </c>
      <c r="M389">
        <f t="shared" si="21"/>
        <v>52746</v>
      </c>
      <c r="N389">
        <v>143</v>
      </c>
    </row>
    <row r="390" spans="12:14" x14ac:dyDescent="0.35">
      <c r="L390">
        <v>369</v>
      </c>
      <c r="M390">
        <f t="shared" si="21"/>
        <v>52890</v>
      </c>
      <c r="N390">
        <v>144</v>
      </c>
    </row>
    <row r="391" spans="12:14" x14ac:dyDescent="0.35">
      <c r="L391">
        <v>370</v>
      </c>
      <c r="M391">
        <f t="shared" si="21"/>
        <v>53033</v>
      </c>
      <c r="N391">
        <v>143</v>
      </c>
    </row>
    <row r="392" spans="12:14" x14ac:dyDescent="0.35">
      <c r="L392">
        <v>371</v>
      </c>
      <c r="M392">
        <f t="shared" si="21"/>
        <v>53176</v>
      </c>
      <c r="N392">
        <v>143</v>
      </c>
    </row>
    <row r="393" spans="12:14" x14ac:dyDescent="0.35">
      <c r="L393">
        <v>372</v>
      </c>
      <c r="M393">
        <f t="shared" si="21"/>
        <v>53320</v>
      </c>
      <c r="N393">
        <v>144</v>
      </c>
    </row>
    <row r="394" spans="12:14" x14ac:dyDescent="0.35">
      <c r="L394">
        <v>373</v>
      </c>
      <c r="M394">
        <f t="shared" si="21"/>
        <v>53463</v>
      </c>
      <c r="N394">
        <v>143</v>
      </c>
    </row>
    <row r="395" spans="12:14" x14ac:dyDescent="0.35">
      <c r="L395">
        <v>374</v>
      </c>
      <c r="M395">
        <f t="shared" si="21"/>
        <v>53606</v>
      </c>
      <c r="N395">
        <v>143</v>
      </c>
    </row>
    <row r="396" spans="12:14" x14ac:dyDescent="0.35">
      <c r="L396">
        <v>375</v>
      </c>
      <c r="M396">
        <f t="shared" si="21"/>
        <v>53750</v>
      </c>
      <c r="N396">
        <v>144</v>
      </c>
    </row>
    <row r="397" spans="12:14" x14ac:dyDescent="0.35">
      <c r="L397">
        <v>376</v>
      </c>
      <c r="M397">
        <f t="shared" si="21"/>
        <v>53893</v>
      </c>
      <c r="N397">
        <v>143</v>
      </c>
    </row>
    <row r="398" spans="12:14" x14ac:dyDescent="0.35">
      <c r="L398">
        <v>377</v>
      </c>
      <c r="M398">
        <f t="shared" si="21"/>
        <v>54036</v>
      </c>
      <c r="N398">
        <v>143</v>
      </c>
    </row>
    <row r="399" spans="12:14" x14ac:dyDescent="0.35">
      <c r="L399">
        <v>378</v>
      </c>
      <c r="M399">
        <f t="shared" si="21"/>
        <v>54180</v>
      </c>
      <c r="N399">
        <v>144</v>
      </c>
    </row>
    <row r="400" spans="12:14" x14ac:dyDescent="0.35">
      <c r="L400">
        <v>379</v>
      </c>
      <c r="M400">
        <f t="shared" si="21"/>
        <v>54323</v>
      </c>
      <c r="N400">
        <v>143</v>
      </c>
    </row>
    <row r="401" spans="12:14" x14ac:dyDescent="0.35">
      <c r="L401">
        <v>380</v>
      </c>
      <c r="M401">
        <f t="shared" si="21"/>
        <v>54466</v>
      </c>
      <c r="N401">
        <v>143</v>
      </c>
    </row>
    <row r="402" spans="12:14" x14ac:dyDescent="0.35">
      <c r="L402">
        <v>381</v>
      </c>
      <c r="M402">
        <f t="shared" si="21"/>
        <v>54610</v>
      </c>
      <c r="N402">
        <v>144</v>
      </c>
    </row>
    <row r="403" spans="12:14" x14ac:dyDescent="0.35">
      <c r="L403">
        <v>382</v>
      </c>
      <c r="M403">
        <f t="shared" si="21"/>
        <v>54753</v>
      </c>
      <c r="N403">
        <v>143</v>
      </c>
    </row>
    <row r="404" spans="12:14" x14ac:dyDescent="0.35">
      <c r="L404">
        <v>383</v>
      </c>
      <c r="M404">
        <f t="shared" si="21"/>
        <v>54896</v>
      </c>
      <c r="N404">
        <v>143</v>
      </c>
    </row>
    <row r="405" spans="12:14" x14ac:dyDescent="0.35">
      <c r="L405">
        <v>384</v>
      </c>
      <c r="M405">
        <f t="shared" si="21"/>
        <v>55040</v>
      </c>
      <c r="N405">
        <v>144</v>
      </c>
    </row>
    <row r="406" spans="12:14" x14ac:dyDescent="0.35">
      <c r="L406">
        <v>385</v>
      </c>
      <c r="M406">
        <f t="shared" si="21"/>
        <v>55183</v>
      </c>
      <c r="N406">
        <v>143</v>
      </c>
    </row>
    <row r="407" spans="12:14" x14ac:dyDescent="0.35">
      <c r="L407">
        <v>386</v>
      </c>
      <c r="M407">
        <f t="shared" si="21"/>
        <v>55326</v>
      </c>
      <c r="N407">
        <v>143</v>
      </c>
    </row>
    <row r="408" spans="12:14" x14ac:dyDescent="0.35">
      <c r="L408">
        <v>387</v>
      </c>
      <c r="M408">
        <f t="shared" ref="M408:M471" si="22">M407+N408</f>
        <v>55470</v>
      </c>
      <c r="N408">
        <v>144</v>
      </c>
    </row>
    <row r="409" spans="12:14" x14ac:dyDescent="0.35">
      <c r="L409">
        <v>388</v>
      </c>
      <c r="M409">
        <f t="shared" si="22"/>
        <v>55613</v>
      </c>
      <c r="N409">
        <v>143</v>
      </c>
    </row>
    <row r="410" spans="12:14" x14ac:dyDescent="0.35">
      <c r="L410">
        <v>389</v>
      </c>
      <c r="M410">
        <f t="shared" si="22"/>
        <v>55756</v>
      </c>
      <c r="N410">
        <v>143</v>
      </c>
    </row>
    <row r="411" spans="12:14" x14ac:dyDescent="0.35">
      <c r="L411">
        <v>390</v>
      </c>
      <c r="M411">
        <f t="shared" si="22"/>
        <v>55900</v>
      </c>
      <c r="N411">
        <v>144</v>
      </c>
    </row>
    <row r="412" spans="12:14" x14ac:dyDescent="0.35">
      <c r="L412">
        <v>391</v>
      </c>
      <c r="M412">
        <f t="shared" si="22"/>
        <v>56043</v>
      </c>
      <c r="N412">
        <v>143</v>
      </c>
    </row>
    <row r="413" spans="12:14" x14ac:dyDescent="0.35">
      <c r="L413">
        <v>392</v>
      </c>
      <c r="M413">
        <f t="shared" si="22"/>
        <v>56186</v>
      </c>
      <c r="N413">
        <v>143</v>
      </c>
    </row>
    <row r="414" spans="12:14" x14ac:dyDescent="0.35">
      <c r="L414">
        <v>393</v>
      </c>
      <c r="M414">
        <f t="shared" si="22"/>
        <v>56330</v>
      </c>
      <c r="N414">
        <v>144</v>
      </c>
    </row>
    <row r="415" spans="12:14" x14ac:dyDescent="0.35">
      <c r="L415">
        <v>394</v>
      </c>
      <c r="M415">
        <f t="shared" si="22"/>
        <v>56473</v>
      </c>
      <c r="N415">
        <v>143</v>
      </c>
    </row>
    <row r="416" spans="12:14" x14ac:dyDescent="0.35">
      <c r="L416">
        <v>395</v>
      </c>
      <c r="M416">
        <f t="shared" si="22"/>
        <v>56616</v>
      </c>
      <c r="N416">
        <v>143</v>
      </c>
    </row>
    <row r="417" spans="12:14" x14ac:dyDescent="0.35">
      <c r="L417">
        <v>396</v>
      </c>
      <c r="M417">
        <f t="shared" si="22"/>
        <v>56760</v>
      </c>
      <c r="N417">
        <v>144</v>
      </c>
    </row>
    <row r="418" spans="12:14" x14ac:dyDescent="0.35">
      <c r="L418">
        <v>397</v>
      </c>
      <c r="M418">
        <f t="shared" si="22"/>
        <v>56903</v>
      </c>
      <c r="N418">
        <v>143</v>
      </c>
    </row>
    <row r="419" spans="12:14" x14ac:dyDescent="0.35">
      <c r="L419">
        <v>398</v>
      </c>
      <c r="M419">
        <f t="shared" si="22"/>
        <v>57046</v>
      </c>
      <c r="N419">
        <v>143</v>
      </c>
    </row>
    <row r="420" spans="12:14" x14ac:dyDescent="0.35">
      <c r="L420">
        <v>399</v>
      </c>
      <c r="M420">
        <f t="shared" si="22"/>
        <v>57190</v>
      </c>
      <c r="N420">
        <v>144</v>
      </c>
    </row>
    <row r="421" spans="12:14" x14ac:dyDescent="0.35">
      <c r="L421">
        <v>400</v>
      </c>
      <c r="M421">
        <f t="shared" si="22"/>
        <v>57333</v>
      </c>
      <c r="N421">
        <v>143</v>
      </c>
    </row>
    <row r="422" spans="12:14" x14ac:dyDescent="0.35">
      <c r="L422">
        <v>401</v>
      </c>
      <c r="M422">
        <f t="shared" si="22"/>
        <v>57476</v>
      </c>
      <c r="N422">
        <v>143</v>
      </c>
    </row>
    <row r="423" spans="12:14" x14ac:dyDescent="0.35">
      <c r="L423">
        <v>402</v>
      </c>
      <c r="M423">
        <f t="shared" si="22"/>
        <v>57620</v>
      </c>
      <c r="N423">
        <v>144</v>
      </c>
    </row>
    <row r="424" spans="12:14" x14ac:dyDescent="0.35">
      <c r="L424">
        <v>403</v>
      </c>
      <c r="M424">
        <f t="shared" si="22"/>
        <v>57763</v>
      </c>
      <c r="N424">
        <v>143</v>
      </c>
    </row>
    <row r="425" spans="12:14" x14ac:dyDescent="0.35">
      <c r="L425">
        <v>404</v>
      </c>
      <c r="M425">
        <f t="shared" si="22"/>
        <v>57906</v>
      </c>
      <c r="N425">
        <v>143</v>
      </c>
    </row>
    <row r="426" spans="12:14" x14ac:dyDescent="0.35">
      <c r="L426">
        <v>405</v>
      </c>
      <c r="M426">
        <f t="shared" si="22"/>
        <v>58050</v>
      </c>
      <c r="N426">
        <v>144</v>
      </c>
    </row>
    <row r="427" spans="12:14" x14ac:dyDescent="0.35">
      <c r="L427">
        <v>406</v>
      </c>
      <c r="M427">
        <f t="shared" si="22"/>
        <v>58193</v>
      </c>
      <c r="N427">
        <v>143</v>
      </c>
    </row>
    <row r="428" spans="12:14" x14ac:dyDescent="0.35">
      <c r="L428">
        <v>407</v>
      </c>
      <c r="M428">
        <f t="shared" si="22"/>
        <v>58336</v>
      </c>
      <c r="N428">
        <v>143</v>
      </c>
    </row>
    <row r="429" spans="12:14" x14ac:dyDescent="0.35">
      <c r="L429">
        <v>408</v>
      </c>
      <c r="M429">
        <f t="shared" si="22"/>
        <v>58480</v>
      </c>
      <c r="N429">
        <v>144</v>
      </c>
    </row>
    <row r="430" spans="12:14" x14ac:dyDescent="0.35">
      <c r="L430">
        <v>409</v>
      </c>
      <c r="M430">
        <f t="shared" si="22"/>
        <v>58623</v>
      </c>
      <c r="N430">
        <v>143</v>
      </c>
    </row>
    <row r="431" spans="12:14" x14ac:dyDescent="0.35">
      <c r="L431">
        <v>410</v>
      </c>
      <c r="M431">
        <f t="shared" si="22"/>
        <v>58766</v>
      </c>
      <c r="N431">
        <v>143</v>
      </c>
    </row>
    <row r="432" spans="12:14" x14ac:dyDescent="0.35">
      <c r="L432">
        <v>411</v>
      </c>
      <c r="M432">
        <f t="shared" si="22"/>
        <v>58910</v>
      </c>
      <c r="N432">
        <v>144</v>
      </c>
    </row>
    <row r="433" spans="12:14" x14ac:dyDescent="0.35">
      <c r="L433">
        <v>412</v>
      </c>
      <c r="M433">
        <f t="shared" si="22"/>
        <v>59053</v>
      </c>
      <c r="N433">
        <v>143</v>
      </c>
    </row>
    <row r="434" spans="12:14" x14ac:dyDescent="0.35">
      <c r="L434">
        <v>413</v>
      </c>
      <c r="M434">
        <f t="shared" si="22"/>
        <v>59196</v>
      </c>
      <c r="N434">
        <v>143</v>
      </c>
    </row>
    <row r="435" spans="12:14" x14ac:dyDescent="0.35">
      <c r="L435">
        <v>414</v>
      </c>
      <c r="M435">
        <f t="shared" si="22"/>
        <v>59340</v>
      </c>
      <c r="N435">
        <v>144</v>
      </c>
    </row>
    <row r="436" spans="12:14" x14ac:dyDescent="0.35">
      <c r="L436">
        <v>415</v>
      </c>
      <c r="M436">
        <f t="shared" si="22"/>
        <v>59483</v>
      </c>
      <c r="N436">
        <v>143</v>
      </c>
    </row>
    <row r="437" spans="12:14" x14ac:dyDescent="0.35">
      <c r="L437">
        <v>416</v>
      </c>
      <c r="M437">
        <f t="shared" si="22"/>
        <v>59626</v>
      </c>
      <c r="N437">
        <v>143</v>
      </c>
    </row>
    <row r="438" spans="12:14" x14ac:dyDescent="0.35">
      <c r="L438">
        <v>417</v>
      </c>
      <c r="M438">
        <f t="shared" si="22"/>
        <v>59770</v>
      </c>
      <c r="N438">
        <v>144</v>
      </c>
    </row>
    <row r="439" spans="12:14" x14ac:dyDescent="0.35">
      <c r="L439">
        <v>418</v>
      </c>
      <c r="M439">
        <f t="shared" si="22"/>
        <v>59913</v>
      </c>
      <c r="N439">
        <v>143</v>
      </c>
    </row>
    <row r="440" spans="12:14" x14ac:dyDescent="0.35">
      <c r="L440">
        <v>419</v>
      </c>
      <c r="M440">
        <f t="shared" si="22"/>
        <v>60056</v>
      </c>
      <c r="N440">
        <v>143</v>
      </c>
    </row>
    <row r="441" spans="12:14" x14ac:dyDescent="0.35">
      <c r="L441">
        <v>420</v>
      </c>
      <c r="M441">
        <f t="shared" si="22"/>
        <v>60200</v>
      </c>
      <c r="N441">
        <v>144</v>
      </c>
    </row>
    <row r="442" spans="12:14" x14ac:dyDescent="0.35">
      <c r="L442">
        <v>421</v>
      </c>
      <c r="M442">
        <f t="shared" si="22"/>
        <v>60343</v>
      </c>
      <c r="N442">
        <v>143</v>
      </c>
    </row>
    <row r="443" spans="12:14" x14ac:dyDescent="0.35">
      <c r="L443">
        <v>422</v>
      </c>
      <c r="M443">
        <f t="shared" si="22"/>
        <v>60486</v>
      </c>
      <c r="N443">
        <v>143</v>
      </c>
    </row>
    <row r="444" spans="12:14" x14ac:dyDescent="0.35">
      <c r="L444">
        <v>423</v>
      </c>
      <c r="M444">
        <f t="shared" si="22"/>
        <v>60630</v>
      </c>
      <c r="N444">
        <v>144</v>
      </c>
    </row>
    <row r="445" spans="12:14" x14ac:dyDescent="0.35">
      <c r="L445">
        <v>424</v>
      </c>
      <c r="M445">
        <f t="shared" si="22"/>
        <v>60773</v>
      </c>
      <c r="N445">
        <v>143</v>
      </c>
    </row>
    <row r="446" spans="12:14" x14ac:dyDescent="0.35">
      <c r="L446">
        <v>425</v>
      </c>
      <c r="M446">
        <f t="shared" si="22"/>
        <v>60916</v>
      </c>
      <c r="N446">
        <v>143</v>
      </c>
    </row>
    <row r="447" spans="12:14" x14ac:dyDescent="0.35">
      <c r="L447">
        <v>426</v>
      </c>
      <c r="M447">
        <f t="shared" si="22"/>
        <v>61060</v>
      </c>
      <c r="N447">
        <v>144</v>
      </c>
    </row>
    <row r="448" spans="12:14" x14ac:dyDescent="0.35">
      <c r="L448">
        <v>427</v>
      </c>
      <c r="M448">
        <f t="shared" si="22"/>
        <v>61203</v>
      </c>
      <c r="N448">
        <v>143</v>
      </c>
    </row>
    <row r="449" spans="12:14" x14ac:dyDescent="0.35">
      <c r="L449">
        <v>428</v>
      </c>
      <c r="M449">
        <f t="shared" si="22"/>
        <v>61346</v>
      </c>
      <c r="N449">
        <v>143</v>
      </c>
    </row>
    <row r="450" spans="12:14" x14ac:dyDescent="0.35">
      <c r="L450">
        <v>429</v>
      </c>
      <c r="M450">
        <f t="shared" si="22"/>
        <v>61490</v>
      </c>
      <c r="N450">
        <v>144</v>
      </c>
    </row>
    <row r="451" spans="12:14" x14ac:dyDescent="0.35">
      <c r="L451">
        <v>430</v>
      </c>
      <c r="M451">
        <f t="shared" si="22"/>
        <v>61633</v>
      </c>
      <c r="N451">
        <v>143</v>
      </c>
    </row>
    <row r="452" spans="12:14" x14ac:dyDescent="0.35">
      <c r="L452">
        <v>431</v>
      </c>
      <c r="M452">
        <f t="shared" si="22"/>
        <v>61776</v>
      </c>
      <c r="N452">
        <v>143</v>
      </c>
    </row>
    <row r="453" spans="12:14" x14ac:dyDescent="0.35">
      <c r="L453">
        <v>432</v>
      </c>
      <c r="M453">
        <f t="shared" si="22"/>
        <v>61920</v>
      </c>
      <c r="N453">
        <v>144</v>
      </c>
    </row>
    <row r="454" spans="12:14" x14ac:dyDescent="0.35">
      <c r="L454">
        <v>433</v>
      </c>
      <c r="M454">
        <f t="shared" si="22"/>
        <v>62063</v>
      </c>
      <c r="N454">
        <v>143</v>
      </c>
    </row>
    <row r="455" spans="12:14" x14ac:dyDescent="0.35">
      <c r="L455">
        <v>434</v>
      </c>
      <c r="M455">
        <f t="shared" si="22"/>
        <v>62206</v>
      </c>
      <c r="N455">
        <v>143</v>
      </c>
    </row>
    <row r="456" spans="12:14" x14ac:dyDescent="0.35">
      <c r="L456">
        <v>435</v>
      </c>
      <c r="M456">
        <f t="shared" si="22"/>
        <v>62350</v>
      </c>
      <c r="N456">
        <v>144</v>
      </c>
    </row>
    <row r="457" spans="12:14" x14ac:dyDescent="0.35">
      <c r="L457">
        <v>436</v>
      </c>
      <c r="M457">
        <f t="shared" si="22"/>
        <v>62493</v>
      </c>
      <c r="N457">
        <v>143</v>
      </c>
    </row>
    <row r="458" spans="12:14" x14ac:dyDescent="0.35">
      <c r="L458">
        <v>437</v>
      </c>
      <c r="M458">
        <f t="shared" si="22"/>
        <v>62636</v>
      </c>
      <c r="N458">
        <v>143</v>
      </c>
    </row>
    <row r="459" spans="12:14" x14ac:dyDescent="0.35">
      <c r="L459">
        <v>438</v>
      </c>
      <c r="M459">
        <f t="shared" si="22"/>
        <v>62780</v>
      </c>
      <c r="N459">
        <v>144</v>
      </c>
    </row>
    <row r="460" spans="12:14" x14ac:dyDescent="0.35">
      <c r="L460">
        <v>439</v>
      </c>
      <c r="M460">
        <f t="shared" si="22"/>
        <v>62923</v>
      </c>
      <c r="N460">
        <v>143</v>
      </c>
    </row>
    <row r="461" spans="12:14" x14ac:dyDescent="0.35">
      <c r="L461">
        <v>440</v>
      </c>
      <c r="M461">
        <f t="shared" si="22"/>
        <v>63066</v>
      </c>
      <c r="N461">
        <v>143</v>
      </c>
    </row>
    <row r="462" spans="12:14" x14ac:dyDescent="0.35">
      <c r="L462">
        <v>441</v>
      </c>
      <c r="M462">
        <f t="shared" si="22"/>
        <v>63210</v>
      </c>
      <c r="N462">
        <v>144</v>
      </c>
    </row>
    <row r="463" spans="12:14" x14ac:dyDescent="0.35">
      <c r="L463">
        <v>442</v>
      </c>
      <c r="M463">
        <f t="shared" si="22"/>
        <v>63353</v>
      </c>
      <c r="N463">
        <v>143</v>
      </c>
    </row>
    <row r="464" spans="12:14" x14ac:dyDescent="0.35">
      <c r="L464">
        <v>443</v>
      </c>
      <c r="M464">
        <f t="shared" si="22"/>
        <v>63496</v>
      </c>
      <c r="N464">
        <v>143</v>
      </c>
    </row>
    <row r="465" spans="12:14" x14ac:dyDescent="0.35">
      <c r="L465">
        <v>444</v>
      </c>
      <c r="M465">
        <f t="shared" si="22"/>
        <v>63640</v>
      </c>
      <c r="N465">
        <v>144</v>
      </c>
    </row>
    <row r="466" spans="12:14" x14ac:dyDescent="0.35">
      <c r="L466">
        <v>445</v>
      </c>
      <c r="M466">
        <f t="shared" si="22"/>
        <v>63783</v>
      </c>
      <c r="N466">
        <v>143</v>
      </c>
    </row>
    <row r="467" spans="12:14" x14ac:dyDescent="0.35">
      <c r="L467">
        <v>446</v>
      </c>
      <c r="M467">
        <f t="shared" si="22"/>
        <v>63926</v>
      </c>
      <c r="N467">
        <v>143</v>
      </c>
    </row>
    <row r="468" spans="12:14" x14ac:dyDescent="0.35">
      <c r="L468">
        <v>447</v>
      </c>
      <c r="M468">
        <f t="shared" si="22"/>
        <v>64070</v>
      </c>
      <c r="N468">
        <v>144</v>
      </c>
    </row>
    <row r="469" spans="12:14" x14ac:dyDescent="0.35">
      <c r="L469">
        <v>448</v>
      </c>
      <c r="M469">
        <f t="shared" si="22"/>
        <v>64213</v>
      </c>
      <c r="N469">
        <v>143</v>
      </c>
    </row>
    <row r="470" spans="12:14" x14ac:dyDescent="0.35">
      <c r="L470">
        <v>449</v>
      </c>
      <c r="M470">
        <f t="shared" si="22"/>
        <v>64356</v>
      </c>
      <c r="N470">
        <v>143</v>
      </c>
    </row>
    <row r="471" spans="12:14" x14ac:dyDescent="0.35">
      <c r="L471">
        <v>450</v>
      </c>
      <c r="M471">
        <f t="shared" si="22"/>
        <v>64500</v>
      </c>
      <c r="N471">
        <v>144</v>
      </c>
    </row>
    <row r="472" spans="12:14" x14ac:dyDescent="0.35">
      <c r="L472">
        <v>451</v>
      </c>
      <c r="M472">
        <f t="shared" ref="M472:M535" si="23">M471+N472</f>
        <v>64643</v>
      </c>
      <c r="N472">
        <v>143</v>
      </c>
    </row>
    <row r="473" spans="12:14" x14ac:dyDescent="0.35">
      <c r="L473">
        <v>452</v>
      </c>
      <c r="M473">
        <f t="shared" si="23"/>
        <v>64786</v>
      </c>
      <c r="N473">
        <v>143</v>
      </c>
    </row>
    <row r="474" spans="12:14" x14ac:dyDescent="0.35">
      <c r="L474">
        <v>453</v>
      </c>
      <c r="M474">
        <f t="shared" si="23"/>
        <v>64930</v>
      </c>
      <c r="N474">
        <v>144</v>
      </c>
    </row>
    <row r="475" spans="12:14" x14ac:dyDescent="0.35">
      <c r="L475">
        <v>454</v>
      </c>
      <c r="M475">
        <f t="shared" si="23"/>
        <v>65073</v>
      </c>
      <c r="N475">
        <v>143</v>
      </c>
    </row>
    <row r="476" spans="12:14" x14ac:dyDescent="0.35">
      <c r="L476">
        <v>455</v>
      </c>
      <c r="M476">
        <f t="shared" si="23"/>
        <v>65216</v>
      </c>
      <c r="N476">
        <v>143</v>
      </c>
    </row>
    <row r="477" spans="12:14" x14ac:dyDescent="0.35">
      <c r="L477">
        <v>456</v>
      </c>
      <c r="M477">
        <f t="shared" si="23"/>
        <v>65360</v>
      </c>
      <c r="N477">
        <v>144</v>
      </c>
    </row>
    <row r="478" spans="12:14" x14ac:dyDescent="0.35">
      <c r="L478">
        <v>457</v>
      </c>
      <c r="M478">
        <f t="shared" si="23"/>
        <v>65503</v>
      </c>
      <c r="N478">
        <v>143</v>
      </c>
    </row>
    <row r="479" spans="12:14" x14ac:dyDescent="0.35">
      <c r="L479">
        <v>458</v>
      </c>
      <c r="M479">
        <f t="shared" si="23"/>
        <v>65646</v>
      </c>
      <c r="N479">
        <v>143</v>
      </c>
    </row>
    <row r="480" spans="12:14" x14ac:dyDescent="0.35">
      <c r="L480">
        <v>459</v>
      </c>
      <c r="M480">
        <f t="shared" si="23"/>
        <v>65790</v>
      </c>
      <c r="N480">
        <v>144</v>
      </c>
    </row>
    <row r="481" spans="12:14" x14ac:dyDescent="0.35">
      <c r="L481">
        <v>460</v>
      </c>
      <c r="M481">
        <f t="shared" si="23"/>
        <v>65933</v>
      </c>
      <c r="N481">
        <v>143</v>
      </c>
    </row>
    <row r="482" spans="12:14" x14ac:dyDescent="0.35">
      <c r="L482">
        <v>461</v>
      </c>
      <c r="M482">
        <f t="shared" si="23"/>
        <v>66076</v>
      </c>
      <c r="N482">
        <v>143</v>
      </c>
    </row>
    <row r="483" spans="12:14" x14ac:dyDescent="0.35">
      <c r="L483">
        <v>462</v>
      </c>
      <c r="M483">
        <f t="shared" si="23"/>
        <v>66220</v>
      </c>
      <c r="N483">
        <v>144</v>
      </c>
    </row>
    <row r="484" spans="12:14" x14ac:dyDescent="0.35">
      <c r="L484">
        <v>463</v>
      </c>
      <c r="M484">
        <f t="shared" si="23"/>
        <v>66363</v>
      </c>
      <c r="N484">
        <v>143</v>
      </c>
    </row>
    <row r="485" spans="12:14" x14ac:dyDescent="0.35">
      <c r="L485">
        <v>464</v>
      </c>
      <c r="M485">
        <f t="shared" si="23"/>
        <v>66506</v>
      </c>
      <c r="N485">
        <v>143</v>
      </c>
    </row>
    <row r="486" spans="12:14" x14ac:dyDescent="0.35">
      <c r="L486">
        <v>465</v>
      </c>
      <c r="M486">
        <f t="shared" si="23"/>
        <v>66650</v>
      </c>
      <c r="N486">
        <v>144</v>
      </c>
    </row>
    <row r="487" spans="12:14" x14ac:dyDescent="0.35">
      <c r="L487">
        <v>466</v>
      </c>
      <c r="M487">
        <f t="shared" si="23"/>
        <v>66793</v>
      </c>
      <c r="N487">
        <v>143</v>
      </c>
    </row>
    <row r="488" spans="12:14" x14ac:dyDescent="0.35">
      <c r="L488">
        <v>467</v>
      </c>
      <c r="M488">
        <f t="shared" si="23"/>
        <v>66936</v>
      </c>
      <c r="N488">
        <v>143</v>
      </c>
    </row>
    <row r="489" spans="12:14" x14ac:dyDescent="0.35">
      <c r="L489">
        <v>468</v>
      </c>
      <c r="M489">
        <f t="shared" si="23"/>
        <v>67080</v>
      </c>
      <c r="N489">
        <v>144</v>
      </c>
    </row>
    <row r="490" spans="12:14" x14ac:dyDescent="0.35">
      <c r="L490">
        <v>469</v>
      </c>
      <c r="M490">
        <f t="shared" si="23"/>
        <v>67223</v>
      </c>
      <c r="N490">
        <v>143</v>
      </c>
    </row>
    <row r="491" spans="12:14" x14ac:dyDescent="0.35">
      <c r="L491">
        <v>470</v>
      </c>
      <c r="M491">
        <f t="shared" si="23"/>
        <v>67366</v>
      </c>
      <c r="N491">
        <v>143</v>
      </c>
    </row>
    <row r="492" spans="12:14" x14ac:dyDescent="0.35">
      <c r="L492">
        <v>471</v>
      </c>
      <c r="M492">
        <f t="shared" si="23"/>
        <v>67510</v>
      </c>
      <c r="N492">
        <v>144</v>
      </c>
    </row>
    <row r="493" spans="12:14" x14ac:dyDescent="0.35">
      <c r="L493">
        <v>472</v>
      </c>
      <c r="M493">
        <f t="shared" si="23"/>
        <v>67653</v>
      </c>
      <c r="N493">
        <v>143</v>
      </c>
    </row>
    <row r="494" spans="12:14" x14ac:dyDescent="0.35">
      <c r="L494">
        <v>473</v>
      </c>
      <c r="M494">
        <f t="shared" si="23"/>
        <v>67796</v>
      </c>
      <c r="N494">
        <v>143</v>
      </c>
    </row>
    <row r="495" spans="12:14" x14ac:dyDescent="0.35">
      <c r="L495">
        <v>474</v>
      </c>
      <c r="M495">
        <f t="shared" si="23"/>
        <v>67940</v>
      </c>
      <c r="N495">
        <v>144</v>
      </c>
    </row>
    <row r="496" spans="12:14" x14ac:dyDescent="0.35">
      <c r="L496">
        <v>475</v>
      </c>
      <c r="M496">
        <f t="shared" si="23"/>
        <v>68083</v>
      </c>
      <c r="N496">
        <v>143</v>
      </c>
    </row>
    <row r="497" spans="12:14" x14ac:dyDescent="0.35">
      <c r="L497">
        <v>476</v>
      </c>
      <c r="M497">
        <f t="shared" si="23"/>
        <v>68226</v>
      </c>
      <c r="N497">
        <v>143</v>
      </c>
    </row>
    <row r="498" spans="12:14" x14ac:dyDescent="0.35">
      <c r="L498">
        <v>477</v>
      </c>
      <c r="M498">
        <f t="shared" si="23"/>
        <v>68370</v>
      </c>
      <c r="N498">
        <v>144</v>
      </c>
    </row>
    <row r="499" spans="12:14" x14ac:dyDescent="0.35">
      <c r="L499">
        <v>478</v>
      </c>
      <c r="M499">
        <f t="shared" si="23"/>
        <v>68513</v>
      </c>
      <c r="N499">
        <v>143</v>
      </c>
    </row>
    <row r="500" spans="12:14" x14ac:dyDescent="0.35">
      <c r="L500">
        <v>479</v>
      </c>
      <c r="M500">
        <f t="shared" si="23"/>
        <v>68656</v>
      </c>
      <c r="N500">
        <v>143</v>
      </c>
    </row>
    <row r="501" spans="12:14" x14ac:dyDescent="0.35">
      <c r="L501">
        <v>480</v>
      </c>
      <c r="M501">
        <f t="shared" si="23"/>
        <v>68800</v>
      </c>
      <c r="N501">
        <v>144</v>
      </c>
    </row>
    <row r="502" spans="12:14" x14ac:dyDescent="0.35">
      <c r="L502">
        <v>481</v>
      </c>
      <c r="M502">
        <f t="shared" si="23"/>
        <v>68943</v>
      </c>
      <c r="N502">
        <v>143</v>
      </c>
    </row>
    <row r="503" spans="12:14" x14ac:dyDescent="0.35">
      <c r="L503">
        <v>482</v>
      </c>
      <c r="M503">
        <f t="shared" si="23"/>
        <v>69086</v>
      </c>
      <c r="N503">
        <v>143</v>
      </c>
    </row>
    <row r="504" spans="12:14" x14ac:dyDescent="0.35">
      <c r="L504">
        <v>483</v>
      </c>
      <c r="M504">
        <f t="shared" si="23"/>
        <v>69230</v>
      </c>
      <c r="N504">
        <v>144</v>
      </c>
    </row>
    <row r="505" spans="12:14" x14ac:dyDescent="0.35">
      <c r="L505">
        <v>484</v>
      </c>
      <c r="M505">
        <f t="shared" si="23"/>
        <v>69373</v>
      </c>
      <c r="N505">
        <v>143</v>
      </c>
    </row>
    <row r="506" spans="12:14" x14ac:dyDescent="0.35">
      <c r="L506">
        <v>485</v>
      </c>
      <c r="M506">
        <f t="shared" si="23"/>
        <v>69516</v>
      </c>
      <c r="N506">
        <v>143</v>
      </c>
    </row>
    <row r="507" spans="12:14" x14ac:dyDescent="0.35">
      <c r="L507">
        <v>486</v>
      </c>
      <c r="M507">
        <f t="shared" si="23"/>
        <v>69660</v>
      </c>
      <c r="N507">
        <v>144</v>
      </c>
    </row>
    <row r="508" spans="12:14" x14ac:dyDescent="0.35">
      <c r="L508">
        <v>487</v>
      </c>
      <c r="M508">
        <f t="shared" si="23"/>
        <v>69803</v>
      </c>
      <c r="N508">
        <v>143</v>
      </c>
    </row>
    <row r="509" spans="12:14" x14ac:dyDescent="0.35">
      <c r="L509">
        <v>488</v>
      </c>
      <c r="M509">
        <f t="shared" si="23"/>
        <v>69946</v>
      </c>
      <c r="N509">
        <v>143</v>
      </c>
    </row>
    <row r="510" spans="12:14" x14ac:dyDescent="0.35">
      <c r="L510">
        <v>489</v>
      </c>
      <c r="M510">
        <f t="shared" si="23"/>
        <v>70090</v>
      </c>
      <c r="N510">
        <v>144</v>
      </c>
    </row>
    <row r="511" spans="12:14" x14ac:dyDescent="0.35">
      <c r="L511">
        <v>490</v>
      </c>
      <c r="M511">
        <f t="shared" si="23"/>
        <v>70233</v>
      </c>
      <c r="N511">
        <v>143</v>
      </c>
    </row>
    <row r="512" spans="12:14" x14ac:dyDescent="0.35">
      <c r="L512">
        <v>491</v>
      </c>
      <c r="M512">
        <f t="shared" si="23"/>
        <v>70376</v>
      </c>
      <c r="N512">
        <v>143</v>
      </c>
    </row>
    <row r="513" spans="12:14" x14ac:dyDescent="0.35">
      <c r="L513">
        <v>492</v>
      </c>
      <c r="M513">
        <f t="shared" si="23"/>
        <v>70520</v>
      </c>
      <c r="N513">
        <v>144</v>
      </c>
    </row>
    <row r="514" spans="12:14" x14ac:dyDescent="0.35">
      <c r="L514">
        <v>493</v>
      </c>
      <c r="M514">
        <f t="shared" si="23"/>
        <v>70663</v>
      </c>
      <c r="N514">
        <v>143</v>
      </c>
    </row>
    <row r="515" spans="12:14" x14ac:dyDescent="0.35">
      <c r="L515">
        <v>494</v>
      </c>
      <c r="M515">
        <f t="shared" si="23"/>
        <v>70806</v>
      </c>
      <c r="N515">
        <v>143</v>
      </c>
    </row>
    <row r="516" spans="12:14" x14ac:dyDescent="0.35">
      <c r="L516">
        <v>495</v>
      </c>
      <c r="M516">
        <f t="shared" si="23"/>
        <v>70950</v>
      </c>
      <c r="N516">
        <v>144</v>
      </c>
    </row>
    <row r="517" spans="12:14" x14ac:dyDescent="0.35">
      <c r="L517">
        <v>496</v>
      </c>
      <c r="M517">
        <f t="shared" si="23"/>
        <v>71093</v>
      </c>
      <c r="N517">
        <v>143</v>
      </c>
    </row>
    <row r="518" spans="12:14" x14ac:dyDescent="0.35">
      <c r="L518">
        <v>497</v>
      </c>
      <c r="M518">
        <f t="shared" si="23"/>
        <v>71236</v>
      </c>
      <c r="N518">
        <v>143</v>
      </c>
    </row>
    <row r="519" spans="12:14" x14ac:dyDescent="0.35">
      <c r="L519">
        <v>498</v>
      </c>
      <c r="M519">
        <f t="shared" si="23"/>
        <v>71380</v>
      </c>
      <c r="N519">
        <v>144</v>
      </c>
    </row>
    <row r="520" spans="12:14" x14ac:dyDescent="0.35">
      <c r="L520">
        <v>499</v>
      </c>
      <c r="M520">
        <f t="shared" si="23"/>
        <v>71523</v>
      </c>
      <c r="N520">
        <v>143</v>
      </c>
    </row>
    <row r="521" spans="12:14" x14ac:dyDescent="0.35">
      <c r="L521">
        <v>500</v>
      </c>
      <c r="M521">
        <f t="shared" si="23"/>
        <v>71666</v>
      </c>
      <c r="N521">
        <v>143</v>
      </c>
    </row>
    <row r="522" spans="12:14" x14ac:dyDescent="0.35">
      <c r="L522">
        <v>501</v>
      </c>
      <c r="M522">
        <f t="shared" si="23"/>
        <v>71810</v>
      </c>
      <c r="N522">
        <v>144</v>
      </c>
    </row>
    <row r="523" spans="12:14" x14ac:dyDescent="0.35">
      <c r="L523">
        <v>502</v>
      </c>
      <c r="M523">
        <f t="shared" si="23"/>
        <v>71953</v>
      </c>
      <c r="N523">
        <v>143</v>
      </c>
    </row>
    <row r="524" spans="12:14" x14ac:dyDescent="0.35">
      <c r="L524">
        <v>503</v>
      </c>
      <c r="M524">
        <f t="shared" si="23"/>
        <v>72096</v>
      </c>
      <c r="N524">
        <v>143</v>
      </c>
    </row>
    <row r="525" spans="12:14" x14ac:dyDescent="0.35">
      <c r="L525">
        <v>504</v>
      </c>
      <c r="M525">
        <f t="shared" si="23"/>
        <v>72240</v>
      </c>
      <c r="N525">
        <v>144</v>
      </c>
    </row>
    <row r="526" spans="12:14" x14ac:dyDescent="0.35">
      <c r="L526">
        <v>505</v>
      </c>
      <c r="M526">
        <f t="shared" si="23"/>
        <v>72383</v>
      </c>
      <c r="N526">
        <v>143</v>
      </c>
    </row>
    <row r="527" spans="12:14" x14ac:dyDescent="0.35">
      <c r="L527">
        <v>506</v>
      </c>
      <c r="M527">
        <f t="shared" si="23"/>
        <v>72526</v>
      </c>
      <c r="N527">
        <v>143</v>
      </c>
    </row>
    <row r="528" spans="12:14" x14ac:dyDescent="0.35">
      <c r="L528">
        <v>507</v>
      </c>
      <c r="M528">
        <f t="shared" si="23"/>
        <v>72670</v>
      </c>
      <c r="N528">
        <v>144</v>
      </c>
    </row>
    <row r="529" spans="12:14" x14ac:dyDescent="0.35">
      <c r="L529">
        <v>508</v>
      </c>
      <c r="M529">
        <f t="shared" si="23"/>
        <v>72813</v>
      </c>
      <c r="N529">
        <v>143</v>
      </c>
    </row>
    <row r="530" spans="12:14" x14ac:dyDescent="0.35">
      <c r="L530">
        <v>509</v>
      </c>
      <c r="M530">
        <f t="shared" si="23"/>
        <v>72956</v>
      </c>
      <c r="N530">
        <v>143</v>
      </c>
    </row>
    <row r="531" spans="12:14" x14ac:dyDescent="0.35">
      <c r="L531">
        <v>510</v>
      </c>
      <c r="M531">
        <f t="shared" si="23"/>
        <v>73100</v>
      </c>
      <c r="N531">
        <v>144</v>
      </c>
    </row>
    <row r="532" spans="12:14" x14ac:dyDescent="0.35">
      <c r="L532">
        <v>511</v>
      </c>
      <c r="M532">
        <f t="shared" si="23"/>
        <v>73243</v>
      </c>
      <c r="N532">
        <v>143</v>
      </c>
    </row>
    <row r="533" spans="12:14" x14ac:dyDescent="0.35">
      <c r="L533">
        <v>512</v>
      </c>
      <c r="M533">
        <f t="shared" si="23"/>
        <v>73386</v>
      </c>
      <c r="N533">
        <v>143</v>
      </c>
    </row>
    <row r="534" spans="12:14" x14ac:dyDescent="0.35">
      <c r="L534">
        <v>513</v>
      </c>
      <c r="M534">
        <f t="shared" si="23"/>
        <v>73530</v>
      </c>
      <c r="N534">
        <v>144</v>
      </c>
    </row>
    <row r="535" spans="12:14" x14ac:dyDescent="0.35">
      <c r="L535">
        <v>514</v>
      </c>
      <c r="M535">
        <f t="shared" si="23"/>
        <v>73673</v>
      </c>
      <c r="N535">
        <v>143</v>
      </c>
    </row>
    <row r="536" spans="12:14" x14ac:dyDescent="0.35">
      <c r="L536">
        <v>515</v>
      </c>
      <c r="M536">
        <f t="shared" ref="M536:M599" si="24">M535+N536</f>
        <v>73816</v>
      </c>
      <c r="N536">
        <v>143</v>
      </c>
    </row>
    <row r="537" spans="12:14" x14ac:dyDescent="0.35">
      <c r="L537">
        <v>516</v>
      </c>
      <c r="M537">
        <f t="shared" si="24"/>
        <v>73960</v>
      </c>
      <c r="N537">
        <v>144</v>
      </c>
    </row>
    <row r="538" spans="12:14" x14ac:dyDescent="0.35">
      <c r="L538">
        <v>517</v>
      </c>
      <c r="M538">
        <f t="shared" si="24"/>
        <v>74103</v>
      </c>
      <c r="N538">
        <v>143</v>
      </c>
    </row>
    <row r="539" spans="12:14" x14ac:dyDescent="0.35">
      <c r="L539">
        <v>518</v>
      </c>
      <c r="M539">
        <f t="shared" si="24"/>
        <v>74246</v>
      </c>
      <c r="N539">
        <v>143</v>
      </c>
    </row>
    <row r="540" spans="12:14" x14ac:dyDescent="0.35">
      <c r="L540">
        <v>519</v>
      </c>
      <c r="M540">
        <f t="shared" si="24"/>
        <v>74390</v>
      </c>
      <c r="N540">
        <v>144</v>
      </c>
    </row>
    <row r="541" spans="12:14" x14ac:dyDescent="0.35">
      <c r="L541">
        <v>520</v>
      </c>
      <c r="M541">
        <f t="shared" si="24"/>
        <v>74533</v>
      </c>
      <c r="N541">
        <v>143</v>
      </c>
    </row>
    <row r="542" spans="12:14" x14ac:dyDescent="0.35">
      <c r="L542">
        <v>521</v>
      </c>
      <c r="M542">
        <f t="shared" si="24"/>
        <v>74676</v>
      </c>
      <c r="N542">
        <v>143</v>
      </c>
    </row>
    <row r="543" spans="12:14" x14ac:dyDescent="0.35">
      <c r="L543">
        <v>522</v>
      </c>
      <c r="M543">
        <f t="shared" si="24"/>
        <v>74820</v>
      </c>
      <c r="N543">
        <v>144</v>
      </c>
    </row>
    <row r="544" spans="12:14" x14ac:dyDescent="0.35">
      <c r="L544">
        <v>523</v>
      </c>
      <c r="M544">
        <f t="shared" si="24"/>
        <v>74963</v>
      </c>
      <c r="N544">
        <v>143</v>
      </c>
    </row>
    <row r="545" spans="12:14" x14ac:dyDescent="0.35">
      <c r="L545">
        <v>524</v>
      </c>
      <c r="M545">
        <f t="shared" si="24"/>
        <v>75106</v>
      </c>
      <c r="N545">
        <v>143</v>
      </c>
    </row>
    <row r="546" spans="12:14" x14ac:dyDescent="0.35">
      <c r="L546">
        <v>525</v>
      </c>
      <c r="M546">
        <f t="shared" si="24"/>
        <v>75250</v>
      </c>
      <c r="N546">
        <v>144</v>
      </c>
    </row>
    <row r="547" spans="12:14" x14ac:dyDescent="0.35">
      <c r="L547">
        <v>526</v>
      </c>
      <c r="M547">
        <f t="shared" si="24"/>
        <v>75393</v>
      </c>
      <c r="N547">
        <v>143</v>
      </c>
    </row>
    <row r="548" spans="12:14" x14ac:dyDescent="0.35">
      <c r="L548">
        <v>527</v>
      </c>
      <c r="M548">
        <f t="shared" si="24"/>
        <v>75536</v>
      </c>
      <c r="N548">
        <v>143</v>
      </c>
    </row>
    <row r="549" spans="12:14" x14ac:dyDescent="0.35">
      <c r="L549">
        <v>528</v>
      </c>
      <c r="M549">
        <f t="shared" si="24"/>
        <v>75680</v>
      </c>
      <c r="N549">
        <v>144</v>
      </c>
    </row>
    <row r="550" spans="12:14" x14ac:dyDescent="0.35">
      <c r="L550">
        <v>529</v>
      </c>
      <c r="M550">
        <f t="shared" si="24"/>
        <v>75823</v>
      </c>
      <c r="N550">
        <v>143</v>
      </c>
    </row>
    <row r="551" spans="12:14" x14ac:dyDescent="0.35">
      <c r="L551">
        <v>530</v>
      </c>
      <c r="M551">
        <f t="shared" si="24"/>
        <v>75966</v>
      </c>
      <c r="N551">
        <v>143</v>
      </c>
    </row>
    <row r="552" spans="12:14" x14ac:dyDescent="0.35">
      <c r="L552">
        <v>531</v>
      </c>
      <c r="M552">
        <f t="shared" si="24"/>
        <v>76110</v>
      </c>
      <c r="N552">
        <v>144</v>
      </c>
    </row>
    <row r="553" spans="12:14" x14ac:dyDescent="0.35">
      <c r="L553">
        <v>532</v>
      </c>
      <c r="M553">
        <f t="shared" si="24"/>
        <v>76253</v>
      </c>
      <c r="N553">
        <v>143</v>
      </c>
    </row>
    <row r="554" spans="12:14" x14ac:dyDescent="0.35">
      <c r="L554">
        <v>533</v>
      </c>
      <c r="M554">
        <f t="shared" si="24"/>
        <v>76396</v>
      </c>
      <c r="N554">
        <v>143</v>
      </c>
    </row>
    <row r="555" spans="12:14" x14ac:dyDescent="0.35">
      <c r="L555">
        <v>534</v>
      </c>
      <c r="M555">
        <f t="shared" si="24"/>
        <v>76540</v>
      </c>
      <c r="N555">
        <v>144</v>
      </c>
    </row>
    <row r="556" spans="12:14" x14ac:dyDescent="0.35">
      <c r="L556">
        <v>535</v>
      </c>
      <c r="M556">
        <f t="shared" si="24"/>
        <v>76683</v>
      </c>
      <c r="N556">
        <v>143</v>
      </c>
    </row>
    <row r="557" spans="12:14" x14ac:dyDescent="0.35">
      <c r="L557">
        <v>536</v>
      </c>
      <c r="M557">
        <f t="shared" si="24"/>
        <v>76826</v>
      </c>
      <c r="N557">
        <v>143</v>
      </c>
    </row>
    <row r="558" spans="12:14" x14ac:dyDescent="0.35">
      <c r="L558">
        <v>537</v>
      </c>
      <c r="M558">
        <f t="shared" si="24"/>
        <v>76970</v>
      </c>
      <c r="N558">
        <v>144</v>
      </c>
    </row>
    <row r="559" spans="12:14" x14ac:dyDescent="0.35">
      <c r="L559">
        <v>538</v>
      </c>
      <c r="M559">
        <f t="shared" si="24"/>
        <v>77113</v>
      </c>
      <c r="N559">
        <v>143</v>
      </c>
    </row>
    <row r="560" spans="12:14" x14ac:dyDescent="0.35">
      <c r="L560">
        <v>539</v>
      </c>
      <c r="M560">
        <f t="shared" si="24"/>
        <v>77256</v>
      </c>
      <c r="N560">
        <v>143</v>
      </c>
    </row>
    <row r="561" spans="12:14" x14ac:dyDescent="0.35">
      <c r="L561">
        <v>540</v>
      </c>
      <c r="M561">
        <f t="shared" si="24"/>
        <v>77400</v>
      </c>
      <c r="N561">
        <v>144</v>
      </c>
    </row>
    <row r="562" spans="12:14" x14ac:dyDescent="0.35">
      <c r="L562">
        <v>541</v>
      </c>
      <c r="M562">
        <f t="shared" si="24"/>
        <v>77543</v>
      </c>
      <c r="N562">
        <v>143</v>
      </c>
    </row>
    <row r="563" spans="12:14" x14ac:dyDescent="0.35">
      <c r="L563">
        <v>542</v>
      </c>
      <c r="M563">
        <f t="shared" si="24"/>
        <v>77686</v>
      </c>
      <c r="N563">
        <v>143</v>
      </c>
    </row>
    <row r="564" spans="12:14" x14ac:dyDescent="0.35">
      <c r="L564">
        <v>543</v>
      </c>
      <c r="M564">
        <f t="shared" si="24"/>
        <v>77830</v>
      </c>
      <c r="N564">
        <v>144</v>
      </c>
    </row>
    <row r="565" spans="12:14" x14ac:dyDescent="0.35">
      <c r="L565">
        <v>544</v>
      </c>
      <c r="M565">
        <f t="shared" si="24"/>
        <v>77973</v>
      </c>
      <c r="N565">
        <v>143</v>
      </c>
    </row>
    <row r="566" spans="12:14" x14ac:dyDescent="0.35">
      <c r="L566">
        <v>545</v>
      </c>
      <c r="M566">
        <f t="shared" si="24"/>
        <v>78116</v>
      </c>
      <c r="N566">
        <v>143</v>
      </c>
    </row>
    <row r="567" spans="12:14" x14ac:dyDescent="0.35">
      <c r="L567">
        <v>546</v>
      </c>
      <c r="M567">
        <f t="shared" si="24"/>
        <v>78260</v>
      </c>
      <c r="N567">
        <v>144</v>
      </c>
    </row>
    <row r="568" spans="12:14" x14ac:dyDescent="0.35">
      <c r="L568">
        <v>547</v>
      </c>
      <c r="M568">
        <f t="shared" si="24"/>
        <v>78403</v>
      </c>
      <c r="N568">
        <v>143</v>
      </c>
    </row>
    <row r="569" spans="12:14" x14ac:dyDescent="0.35">
      <c r="L569">
        <v>548</v>
      </c>
      <c r="M569">
        <f t="shared" si="24"/>
        <v>78546</v>
      </c>
      <c r="N569">
        <v>143</v>
      </c>
    </row>
    <row r="570" spans="12:14" x14ac:dyDescent="0.35">
      <c r="L570">
        <v>549</v>
      </c>
      <c r="M570">
        <f t="shared" si="24"/>
        <v>78690</v>
      </c>
      <c r="N570">
        <v>144</v>
      </c>
    </row>
    <row r="571" spans="12:14" x14ac:dyDescent="0.35">
      <c r="L571">
        <v>550</v>
      </c>
      <c r="M571">
        <f t="shared" si="24"/>
        <v>78833</v>
      </c>
      <c r="N571">
        <v>143</v>
      </c>
    </row>
    <row r="572" spans="12:14" x14ac:dyDescent="0.35">
      <c r="L572">
        <v>551</v>
      </c>
      <c r="M572">
        <f t="shared" si="24"/>
        <v>78976</v>
      </c>
      <c r="N572">
        <v>143</v>
      </c>
    </row>
    <row r="573" spans="12:14" x14ac:dyDescent="0.35">
      <c r="L573">
        <v>552</v>
      </c>
      <c r="M573">
        <f t="shared" si="24"/>
        <v>79120</v>
      </c>
      <c r="N573">
        <v>144</v>
      </c>
    </row>
    <row r="574" spans="12:14" x14ac:dyDescent="0.35">
      <c r="L574">
        <v>553</v>
      </c>
      <c r="M574">
        <f t="shared" si="24"/>
        <v>79263</v>
      </c>
      <c r="N574">
        <v>143</v>
      </c>
    </row>
    <row r="575" spans="12:14" x14ac:dyDescent="0.35">
      <c r="L575">
        <v>554</v>
      </c>
      <c r="M575">
        <f t="shared" si="24"/>
        <v>79406</v>
      </c>
      <c r="N575">
        <v>143</v>
      </c>
    </row>
    <row r="576" spans="12:14" x14ac:dyDescent="0.35">
      <c r="L576">
        <v>555</v>
      </c>
      <c r="M576">
        <f t="shared" si="24"/>
        <v>79550</v>
      </c>
      <c r="N576">
        <v>144</v>
      </c>
    </row>
    <row r="577" spans="12:14" x14ac:dyDescent="0.35">
      <c r="L577">
        <v>556</v>
      </c>
      <c r="M577">
        <f t="shared" si="24"/>
        <v>79693</v>
      </c>
      <c r="N577">
        <v>143</v>
      </c>
    </row>
    <row r="578" spans="12:14" x14ac:dyDescent="0.35">
      <c r="L578">
        <v>557</v>
      </c>
      <c r="M578">
        <f t="shared" si="24"/>
        <v>79836</v>
      </c>
      <c r="N578">
        <v>143</v>
      </c>
    </row>
    <row r="579" spans="12:14" x14ac:dyDescent="0.35">
      <c r="L579">
        <v>558</v>
      </c>
      <c r="M579">
        <f t="shared" si="24"/>
        <v>79980</v>
      </c>
      <c r="N579">
        <v>144</v>
      </c>
    </row>
    <row r="580" spans="12:14" x14ac:dyDescent="0.35">
      <c r="L580">
        <v>559</v>
      </c>
      <c r="M580">
        <f t="shared" si="24"/>
        <v>80123</v>
      </c>
      <c r="N580">
        <v>143</v>
      </c>
    </row>
    <row r="581" spans="12:14" x14ac:dyDescent="0.35">
      <c r="L581">
        <v>560</v>
      </c>
      <c r="M581">
        <f t="shared" si="24"/>
        <v>80266</v>
      </c>
      <c r="N581">
        <v>143</v>
      </c>
    </row>
    <row r="582" spans="12:14" x14ac:dyDescent="0.35">
      <c r="L582">
        <v>561</v>
      </c>
      <c r="M582">
        <f t="shared" si="24"/>
        <v>80410</v>
      </c>
      <c r="N582">
        <v>144</v>
      </c>
    </row>
    <row r="583" spans="12:14" x14ac:dyDescent="0.35">
      <c r="L583">
        <v>562</v>
      </c>
      <c r="M583">
        <f t="shared" si="24"/>
        <v>80553</v>
      </c>
      <c r="N583">
        <v>143</v>
      </c>
    </row>
    <row r="584" spans="12:14" x14ac:dyDescent="0.35">
      <c r="L584">
        <v>563</v>
      </c>
      <c r="M584">
        <f t="shared" si="24"/>
        <v>80696</v>
      </c>
      <c r="N584">
        <v>143</v>
      </c>
    </row>
    <row r="585" spans="12:14" x14ac:dyDescent="0.35">
      <c r="L585">
        <v>564</v>
      </c>
      <c r="M585">
        <f t="shared" si="24"/>
        <v>80840</v>
      </c>
      <c r="N585">
        <v>144</v>
      </c>
    </row>
    <row r="586" spans="12:14" x14ac:dyDescent="0.35">
      <c r="L586">
        <v>565</v>
      </c>
      <c r="M586">
        <f t="shared" si="24"/>
        <v>80983</v>
      </c>
      <c r="N586">
        <v>143</v>
      </c>
    </row>
    <row r="587" spans="12:14" x14ac:dyDescent="0.35">
      <c r="L587">
        <v>566</v>
      </c>
      <c r="M587">
        <f t="shared" si="24"/>
        <v>81126</v>
      </c>
      <c r="N587">
        <v>143</v>
      </c>
    </row>
    <row r="588" spans="12:14" x14ac:dyDescent="0.35">
      <c r="L588">
        <v>567</v>
      </c>
      <c r="M588">
        <f t="shared" si="24"/>
        <v>81270</v>
      </c>
      <c r="N588">
        <v>144</v>
      </c>
    </row>
    <row r="589" spans="12:14" x14ac:dyDescent="0.35">
      <c r="L589">
        <v>568</v>
      </c>
      <c r="M589">
        <f t="shared" si="24"/>
        <v>81413</v>
      </c>
      <c r="N589">
        <v>143</v>
      </c>
    </row>
    <row r="590" spans="12:14" x14ac:dyDescent="0.35">
      <c r="L590">
        <v>569</v>
      </c>
      <c r="M590">
        <f t="shared" si="24"/>
        <v>81556</v>
      </c>
      <c r="N590">
        <v>143</v>
      </c>
    </row>
    <row r="591" spans="12:14" x14ac:dyDescent="0.35">
      <c r="L591">
        <v>570</v>
      </c>
      <c r="M591">
        <f t="shared" si="24"/>
        <v>81700</v>
      </c>
      <c r="N591">
        <v>144</v>
      </c>
    </row>
    <row r="592" spans="12:14" x14ac:dyDescent="0.35">
      <c r="L592">
        <v>571</v>
      </c>
      <c r="M592">
        <f t="shared" si="24"/>
        <v>81843</v>
      </c>
      <c r="N592">
        <v>143</v>
      </c>
    </row>
    <row r="593" spans="12:14" x14ac:dyDescent="0.35">
      <c r="L593">
        <v>572</v>
      </c>
      <c r="M593">
        <f t="shared" si="24"/>
        <v>81986</v>
      </c>
      <c r="N593">
        <v>143</v>
      </c>
    </row>
    <row r="594" spans="12:14" x14ac:dyDescent="0.35">
      <c r="L594">
        <v>573</v>
      </c>
      <c r="M594">
        <f t="shared" si="24"/>
        <v>82130</v>
      </c>
      <c r="N594">
        <v>144</v>
      </c>
    </row>
    <row r="595" spans="12:14" x14ac:dyDescent="0.35">
      <c r="L595">
        <v>574</v>
      </c>
      <c r="M595">
        <f t="shared" si="24"/>
        <v>82273</v>
      </c>
      <c r="N595">
        <v>143</v>
      </c>
    </row>
    <row r="596" spans="12:14" x14ac:dyDescent="0.35">
      <c r="L596">
        <v>575</v>
      </c>
      <c r="M596">
        <f t="shared" si="24"/>
        <v>82416</v>
      </c>
      <c r="N596">
        <v>143</v>
      </c>
    </row>
    <row r="597" spans="12:14" x14ac:dyDescent="0.35">
      <c r="L597">
        <v>576</v>
      </c>
      <c r="M597">
        <f t="shared" si="24"/>
        <v>82560</v>
      </c>
      <c r="N597">
        <v>144</v>
      </c>
    </row>
    <row r="598" spans="12:14" x14ac:dyDescent="0.35">
      <c r="L598">
        <v>577</v>
      </c>
      <c r="M598">
        <f t="shared" si="24"/>
        <v>82703</v>
      </c>
      <c r="N598">
        <v>143</v>
      </c>
    </row>
    <row r="599" spans="12:14" x14ac:dyDescent="0.35">
      <c r="L599">
        <v>578</v>
      </c>
      <c r="M599">
        <f t="shared" si="24"/>
        <v>82846</v>
      </c>
      <c r="N599">
        <v>143</v>
      </c>
    </row>
    <row r="600" spans="12:14" x14ac:dyDescent="0.35">
      <c r="L600">
        <v>579</v>
      </c>
      <c r="M600">
        <f t="shared" ref="M600:M663" si="25">M599+N600</f>
        <v>82990</v>
      </c>
      <c r="N600">
        <v>144</v>
      </c>
    </row>
    <row r="601" spans="12:14" x14ac:dyDescent="0.35">
      <c r="L601">
        <v>580</v>
      </c>
      <c r="M601">
        <f t="shared" si="25"/>
        <v>83133</v>
      </c>
      <c r="N601">
        <v>143</v>
      </c>
    </row>
    <row r="602" spans="12:14" x14ac:dyDescent="0.35">
      <c r="L602">
        <v>581</v>
      </c>
      <c r="M602">
        <f t="shared" si="25"/>
        <v>83276</v>
      </c>
      <c r="N602">
        <v>143</v>
      </c>
    </row>
    <row r="603" spans="12:14" x14ac:dyDescent="0.35">
      <c r="L603">
        <v>582</v>
      </c>
      <c r="M603">
        <f t="shared" si="25"/>
        <v>83420</v>
      </c>
      <c r="N603">
        <v>144</v>
      </c>
    </row>
    <row r="604" spans="12:14" x14ac:dyDescent="0.35">
      <c r="L604">
        <v>583</v>
      </c>
      <c r="M604">
        <f t="shared" si="25"/>
        <v>83563</v>
      </c>
      <c r="N604">
        <v>143</v>
      </c>
    </row>
    <row r="605" spans="12:14" x14ac:dyDescent="0.35">
      <c r="L605">
        <v>584</v>
      </c>
      <c r="M605">
        <f t="shared" si="25"/>
        <v>83706</v>
      </c>
      <c r="N605">
        <v>143</v>
      </c>
    </row>
    <row r="606" spans="12:14" x14ac:dyDescent="0.35">
      <c r="L606">
        <v>585</v>
      </c>
      <c r="M606">
        <f t="shared" si="25"/>
        <v>83850</v>
      </c>
      <c r="N606">
        <v>144</v>
      </c>
    </row>
    <row r="607" spans="12:14" x14ac:dyDescent="0.35">
      <c r="L607">
        <v>586</v>
      </c>
      <c r="M607">
        <f t="shared" si="25"/>
        <v>83993</v>
      </c>
      <c r="N607">
        <v>143</v>
      </c>
    </row>
    <row r="608" spans="12:14" x14ac:dyDescent="0.35">
      <c r="L608">
        <v>587</v>
      </c>
      <c r="M608">
        <f t="shared" si="25"/>
        <v>84136</v>
      </c>
      <c r="N608">
        <v>143</v>
      </c>
    </row>
    <row r="609" spans="12:14" x14ac:dyDescent="0.35">
      <c r="L609">
        <v>588</v>
      </c>
      <c r="M609">
        <f t="shared" si="25"/>
        <v>84280</v>
      </c>
      <c r="N609">
        <v>144</v>
      </c>
    </row>
    <row r="610" spans="12:14" x14ac:dyDescent="0.35">
      <c r="L610">
        <v>589</v>
      </c>
      <c r="M610">
        <f t="shared" si="25"/>
        <v>84423</v>
      </c>
      <c r="N610">
        <v>143</v>
      </c>
    </row>
    <row r="611" spans="12:14" x14ac:dyDescent="0.35">
      <c r="L611">
        <v>590</v>
      </c>
      <c r="M611">
        <f t="shared" si="25"/>
        <v>84566</v>
      </c>
      <c r="N611">
        <v>143</v>
      </c>
    </row>
    <row r="612" spans="12:14" x14ac:dyDescent="0.35">
      <c r="L612">
        <v>591</v>
      </c>
      <c r="M612">
        <f t="shared" si="25"/>
        <v>84710</v>
      </c>
      <c r="N612">
        <v>144</v>
      </c>
    </row>
    <row r="613" spans="12:14" x14ac:dyDescent="0.35">
      <c r="L613">
        <v>592</v>
      </c>
      <c r="M613">
        <f t="shared" si="25"/>
        <v>84853</v>
      </c>
      <c r="N613">
        <v>143</v>
      </c>
    </row>
    <row r="614" spans="12:14" x14ac:dyDescent="0.35">
      <c r="L614">
        <v>593</v>
      </c>
      <c r="M614">
        <f t="shared" si="25"/>
        <v>84996</v>
      </c>
      <c r="N614">
        <v>143</v>
      </c>
    </row>
    <row r="615" spans="12:14" x14ac:dyDescent="0.35">
      <c r="L615">
        <v>594</v>
      </c>
      <c r="M615">
        <f t="shared" si="25"/>
        <v>85140</v>
      </c>
      <c r="N615">
        <v>144</v>
      </c>
    </row>
    <row r="616" spans="12:14" x14ac:dyDescent="0.35">
      <c r="L616">
        <v>595</v>
      </c>
      <c r="M616">
        <f t="shared" si="25"/>
        <v>85283</v>
      </c>
      <c r="N616">
        <v>143</v>
      </c>
    </row>
    <row r="617" spans="12:14" x14ac:dyDescent="0.35">
      <c r="L617">
        <v>596</v>
      </c>
      <c r="M617">
        <f t="shared" si="25"/>
        <v>85426</v>
      </c>
      <c r="N617">
        <v>143</v>
      </c>
    </row>
    <row r="618" spans="12:14" x14ac:dyDescent="0.35">
      <c r="L618">
        <v>597</v>
      </c>
      <c r="M618">
        <f t="shared" si="25"/>
        <v>85570</v>
      </c>
      <c r="N618">
        <v>144</v>
      </c>
    </row>
    <row r="619" spans="12:14" x14ac:dyDescent="0.35">
      <c r="L619">
        <v>598</v>
      </c>
      <c r="M619">
        <f t="shared" si="25"/>
        <v>85713</v>
      </c>
      <c r="N619">
        <v>143</v>
      </c>
    </row>
    <row r="620" spans="12:14" x14ac:dyDescent="0.35">
      <c r="L620">
        <v>599</v>
      </c>
      <c r="M620">
        <f t="shared" si="25"/>
        <v>85856</v>
      </c>
      <c r="N620">
        <v>143</v>
      </c>
    </row>
    <row r="621" spans="12:14" x14ac:dyDescent="0.35">
      <c r="L621">
        <v>600</v>
      </c>
      <c r="M621">
        <f t="shared" si="25"/>
        <v>86000</v>
      </c>
      <c r="N621">
        <v>144</v>
      </c>
    </row>
    <row r="622" spans="12:14" x14ac:dyDescent="0.35">
      <c r="L622">
        <v>601</v>
      </c>
      <c r="M622">
        <f t="shared" si="25"/>
        <v>86143</v>
      </c>
      <c r="N622">
        <v>143</v>
      </c>
    </row>
    <row r="623" spans="12:14" x14ac:dyDescent="0.35">
      <c r="L623">
        <v>602</v>
      </c>
      <c r="M623">
        <f t="shared" si="25"/>
        <v>86286</v>
      </c>
      <c r="N623">
        <v>143</v>
      </c>
    </row>
    <row r="624" spans="12:14" x14ac:dyDescent="0.35">
      <c r="L624">
        <v>603</v>
      </c>
      <c r="M624">
        <f t="shared" si="25"/>
        <v>86430</v>
      </c>
      <c r="N624">
        <v>144</v>
      </c>
    </row>
    <row r="625" spans="12:14" x14ac:dyDescent="0.35">
      <c r="L625">
        <v>604</v>
      </c>
      <c r="M625">
        <f t="shared" si="25"/>
        <v>86573</v>
      </c>
      <c r="N625">
        <v>143</v>
      </c>
    </row>
    <row r="626" spans="12:14" x14ac:dyDescent="0.35">
      <c r="L626">
        <v>605</v>
      </c>
      <c r="M626">
        <f t="shared" si="25"/>
        <v>86716</v>
      </c>
      <c r="N626">
        <v>143</v>
      </c>
    </row>
    <row r="627" spans="12:14" x14ac:dyDescent="0.35">
      <c r="L627">
        <v>606</v>
      </c>
      <c r="M627">
        <f t="shared" si="25"/>
        <v>86860</v>
      </c>
      <c r="N627">
        <v>144</v>
      </c>
    </row>
    <row r="628" spans="12:14" x14ac:dyDescent="0.35">
      <c r="L628">
        <v>607</v>
      </c>
      <c r="M628">
        <f t="shared" si="25"/>
        <v>87003</v>
      </c>
      <c r="N628">
        <v>143</v>
      </c>
    </row>
    <row r="629" spans="12:14" x14ac:dyDescent="0.35">
      <c r="L629">
        <v>608</v>
      </c>
      <c r="M629">
        <f t="shared" si="25"/>
        <v>87146</v>
      </c>
      <c r="N629">
        <v>143</v>
      </c>
    </row>
    <row r="630" spans="12:14" x14ac:dyDescent="0.35">
      <c r="L630">
        <v>609</v>
      </c>
      <c r="M630">
        <f t="shared" si="25"/>
        <v>87290</v>
      </c>
      <c r="N630">
        <v>144</v>
      </c>
    </row>
    <row r="631" spans="12:14" x14ac:dyDescent="0.35">
      <c r="L631">
        <v>610</v>
      </c>
      <c r="M631">
        <f t="shared" si="25"/>
        <v>87433</v>
      </c>
      <c r="N631">
        <v>143</v>
      </c>
    </row>
    <row r="632" spans="12:14" x14ac:dyDescent="0.35">
      <c r="L632">
        <v>611</v>
      </c>
      <c r="M632">
        <f t="shared" si="25"/>
        <v>87576</v>
      </c>
      <c r="N632">
        <v>143</v>
      </c>
    </row>
    <row r="633" spans="12:14" x14ac:dyDescent="0.35">
      <c r="L633">
        <v>612</v>
      </c>
      <c r="M633">
        <f t="shared" si="25"/>
        <v>87720</v>
      </c>
      <c r="N633">
        <v>144</v>
      </c>
    </row>
    <row r="634" spans="12:14" x14ac:dyDescent="0.35">
      <c r="L634">
        <v>613</v>
      </c>
      <c r="M634">
        <f t="shared" si="25"/>
        <v>87863</v>
      </c>
      <c r="N634">
        <v>143</v>
      </c>
    </row>
    <row r="635" spans="12:14" x14ac:dyDescent="0.35">
      <c r="L635">
        <v>614</v>
      </c>
      <c r="M635">
        <f t="shared" si="25"/>
        <v>88006</v>
      </c>
      <c r="N635">
        <v>143</v>
      </c>
    </row>
    <row r="636" spans="12:14" x14ac:dyDescent="0.35">
      <c r="L636">
        <v>615</v>
      </c>
      <c r="M636">
        <f t="shared" si="25"/>
        <v>88150</v>
      </c>
      <c r="N636">
        <v>144</v>
      </c>
    </row>
    <row r="637" spans="12:14" x14ac:dyDescent="0.35">
      <c r="L637">
        <v>616</v>
      </c>
      <c r="M637">
        <f t="shared" si="25"/>
        <v>88293</v>
      </c>
      <c r="N637">
        <v>143</v>
      </c>
    </row>
    <row r="638" spans="12:14" x14ac:dyDescent="0.35">
      <c r="L638">
        <v>617</v>
      </c>
      <c r="M638">
        <f t="shared" si="25"/>
        <v>88436</v>
      </c>
      <c r="N638">
        <v>143</v>
      </c>
    </row>
    <row r="639" spans="12:14" x14ac:dyDescent="0.35">
      <c r="L639">
        <v>618</v>
      </c>
      <c r="M639">
        <f t="shared" si="25"/>
        <v>88580</v>
      </c>
      <c r="N639">
        <v>144</v>
      </c>
    </row>
    <row r="640" spans="12:14" x14ac:dyDescent="0.35">
      <c r="L640">
        <v>619</v>
      </c>
      <c r="M640">
        <f t="shared" si="25"/>
        <v>88723</v>
      </c>
      <c r="N640">
        <v>143</v>
      </c>
    </row>
    <row r="641" spans="12:14" x14ac:dyDescent="0.35">
      <c r="L641">
        <v>620</v>
      </c>
      <c r="M641">
        <f t="shared" si="25"/>
        <v>88866</v>
      </c>
      <c r="N641">
        <v>143</v>
      </c>
    </row>
    <row r="642" spans="12:14" x14ac:dyDescent="0.35">
      <c r="L642">
        <v>621</v>
      </c>
      <c r="M642">
        <f t="shared" si="25"/>
        <v>89010</v>
      </c>
      <c r="N642">
        <v>144</v>
      </c>
    </row>
    <row r="643" spans="12:14" x14ac:dyDescent="0.35">
      <c r="L643">
        <v>622</v>
      </c>
      <c r="M643">
        <f t="shared" si="25"/>
        <v>89153</v>
      </c>
      <c r="N643">
        <v>143</v>
      </c>
    </row>
    <row r="644" spans="12:14" x14ac:dyDescent="0.35">
      <c r="L644">
        <v>623</v>
      </c>
      <c r="M644">
        <f t="shared" si="25"/>
        <v>89296</v>
      </c>
      <c r="N644">
        <v>143</v>
      </c>
    </row>
    <row r="645" spans="12:14" x14ac:dyDescent="0.35">
      <c r="L645">
        <v>624</v>
      </c>
      <c r="M645">
        <f t="shared" si="25"/>
        <v>89440</v>
      </c>
      <c r="N645">
        <v>144</v>
      </c>
    </row>
    <row r="646" spans="12:14" x14ac:dyDescent="0.35">
      <c r="L646">
        <v>625</v>
      </c>
      <c r="M646">
        <f t="shared" si="25"/>
        <v>89583</v>
      </c>
      <c r="N646">
        <v>143</v>
      </c>
    </row>
    <row r="647" spans="12:14" x14ac:dyDescent="0.35">
      <c r="L647">
        <v>626</v>
      </c>
      <c r="M647">
        <f t="shared" si="25"/>
        <v>89726</v>
      </c>
      <c r="N647">
        <v>143</v>
      </c>
    </row>
    <row r="648" spans="12:14" x14ac:dyDescent="0.35">
      <c r="L648">
        <v>627</v>
      </c>
      <c r="M648">
        <f t="shared" si="25"/>
        <v>89870</v>
      </c>
      <c r="N648">
        <v>144</v>
      </c>
    </row>
    <row r="649" spans="12:14" x14ac:dyDescent="0.35">
      <c r="L649">
        <v>628</v>
      </c>
      <c r="M649">
        <f t="shared" si="25"/>
        <v>90013</v>
      </c>
      <c r="N649">
        <v>143</v>
      </c>
    </row>
    <row r="650" spans="12:14" x14ac:dyDescent="0.35">
      <c r="L650">
        <v>629</v>
      </c>
      <c r="M650">
        <f t="shared" si="25"/>
        <v>90156</v>
      </c>
      <c r="N650">
        <v>143</v>
      </c>
    </row>
    <row r="651" spans="12:14" x14ac:dyDescent="0.35">
      <c r="L651">
        <v>630</v>
      </c>
      <c r="M651">
        <f t="shared" si="25"/>
        <v>90300</v>
      </c>
      <c r="N651">
        <v>144</v>
      </c>
    </row>
    <row r="652" spans="12:14" x14ac:dyDescent="0.35">
      <c r="L652">
        <v>631</v>
      </c>
      <c r="M652">
        <f t="shared" si="25"/>
        <v>90443</v>
      </c>
      <c r="N652">
        <v>143</v>
      </c>
    </row>
    <row r="653" spans="12:14" x14ac:dyDescent="0.35">
      <c r="L653">
        <v>632</v>
      </c>
      <c r="M653">
        <f t="shared" si="25"/>
        <v>90586</v>
      </c>
      <c r="N653">
        <v>143</v>
      </c>
    </row>
    <row r="654" spans="12:14" x14ac:dyDescent="0.35">
      <c r="L654">
        <v>633</v>
      </c>
      <c r="M654">
        <f t="shared" si="25"/>
        <v>90730</v>
      </c>
      <c r="N654">
        <v>144</v>
      </c>
    </row>
    <row r="655" spans="12:14" x14ac:dyDescent="0.35">
      <c r="L655">
        <v>634</v>
      </c>
      <c r="M655">
        <f t="shared" si="25"/>
        <v>90873</v>
      </c>
      <c r="N655">
        <v>143</v>
      </c>
    </row>
    <row r="656" spans="12:14" x14ac:dyDescent="0.35">
      <c r="L656">
        <v>635</v>
      </c>
      <c r="M656">
        <f t="shared" si="25"/>
        <v>91016</v>
      </c>
      <c r="N656">
        <v>143</v>
      </c>
    </row>
    <row r="657" spans="12:14" x14ac:dyDescent="0.35">
      <c r="L657">
        <v>636</v>
      </c>
      <c r="M657">
        <f t="shared" si="25"/>
        <v>91160</v>
      </c>
      <c r="N657">
        <v>144</v>
      </c>
    </row>
    <row r="658" spans="12:14" x14ac:dyDescent="0.35">
      <c r="L658">
        <v>637</v>
      </c>
      <c r="M658">
        <f t="shared" si="25"/>
        <v>91303</v>
      </c>
      <c r="N658">
        <v>143</v>
      </c>
    </row>
    <row r="659" spans="12:14" x14ac:dyDescent="0.35">
      <c r="L659">
        <v>638</v>
      </c>
      <c r="M659">
        <f t="shared" si="25"/>
        <v>91446</v>
      </c>
      <c r="N659">
        <v>143</v>
      </c>
    </row>
    <row r="660" spans="12:14" x14ac:dyDescent="0.35">
      <c r="L660">
        <v>639</v>
      </c>
      <c r="M660">
        <f t="shared" si="25"/>
        <v>91590</v>
      </c>
      <c r="N660">
        <v>144</v>
      </c>
    </row>
    <row r="661" spans="12:14" x14ac:dyDescent="0.35">
      <c r="L661">
        <v>640</v>
      </c>
      <c r="M661">
        <f t="shared" si="25"/>
        <v>91733</v>
      </c>
      <c r="N661">
        <v>143</v>
      </c>
    </row>
    <row r="662" spans="12:14" x14ac:dyDescent="0.35">
      <c r="L662">
        <v>641</v>
      </c>
      <c r="M662">
        <f t="shared" si="25"/>
        <v>91876</v>
      </c>
      <c r="N662">
        <v>143</v>
      </c>
    </row>
    <row r="663" spans="12:14" x14ac:dyDescent="0.35">
      <c r="L663">
        <v>642</v>
      </c>
      <c r="M663">
        <f t="shared" si="25"/>
        <v>92020</v>
      </c>
      <c r="N663">
        <v>144</v>
      </c>
    </row>
    <row r="664" spans="12:14" x14ac:dyDescent="0.35">
      <c r="L664">
        <v>643</v>
      </c>
      <c r="M664">
        <f t="shared" ref="M664:M727" si="26">M663+N664</f>
        <v>92163</v>
      </c>
      <c r="N664">
        <v>143</v>
      </c>
    </row>
    <row r="665" spans="12:14" x14ac:dyDescent="0.35">
      <c r="L665">
        <v>644</v>
      </c>
      <c r="M665">
        <f t="shared" si="26"/>
        <v>92306</v>
      </c>
      <c r="N665">
        <v>143</v>
      </c>
    </row>
    <row r="666" spans="12:14" x14ac:dyDescent="0.35">
      <c r="L666">
        <v>645</v>
      </c>
      <c r="M666">
        <f t="shared" si="26"/>
        <v>92450</v>
      </c>
      <c r="N666">
        <v>144</v>
      </c>
    </row>
    <row r="667" spans="12:14" x14ac:dyDescent="0.35">
      <c r="L667">
        <v>646</v>
      </c>
      <c r="M667">
        <f t="shared" si="26"/>
        <v>92593</v>
      </c>
      <c r="N667">
        <v>143</v>
      </c>
    </row>
    <row r="668" spans="12:14" x14ac:dyDescent="0.35">
      <c r="L668">
        <v>647</v>
      </c>
      <c r="M668">
        <f t="shared" si="26"/>
        <v>92736</v>
      </c>
      <c r="N668">
        <v>143</v>
      </c>
    </row>
    <row r="669" spans="12:14" x14ac:dyDescent="0.35">
      <c r="L669">
        <v>648</v>
      </c>
      <c r="M669">
        <f t="shared" si="26"/>
        <v>92880</v>
      </c>
      <c r="N669">
        <v>144</v>
      </c>
    </row>
    <row r="670" spans="12:14" x14ac:dyDescent="0.35">
      <c r="L670">
        <v>649</v>
      </c>
      <c r="M670">
        <f t="shared" si="26"/>
        <v>93023</v>
      </c>
      <c r="N670">
        <v>143</v>
      </c>
    </row>
    <row r="671" spans="12:14" x14ac:dyDescent="0.35">
      <c r="L671">
        <v>650</v>
      </c>
      <c r="M671">
        <f t="shared" si="26"/>
        <v>93166</v>
      </c>
      <c r="N671">
        <v>143</v>
      </c>
    </row>
    <row r="672" spans="12:14" x14ac:dyDescent="0.35">
      <c r="L672">
        <v>651</v>
      </c>
      <c r="M672">
        <f t="shared" si="26"/>
        <v>93310</v>
      </c>
      <c r="N672">
        <v>144</v>
      </c>
    </row>
    <row r="673" spans="12:14" x14ac:dyDescent="0.35">
      <c r="L673">
        <v>652</v>
      </c>
      <c r="M673">
        <f t="shared" si="26"/>
        <v>93453</v>
      </c>
      <c r="N673">
        <v>143</v>
      </c>
    </row>
    <row r="674" spans="12:14" x14ac:dyDescent="0.35">
      <c r="L674">
        <v>653</v>
      </c>
      <c r="M674">
        <f t="shared" si="26"/>
        <v>93596</v>
      </c>
      <c r="N674">
        <v>143</v>
      </c>
    </row>
    <row r="675" spans="12:14" x14ac:dyDescent="0.35">
      <c r="L675">
        <v>654</v>
      </c>
      <c r="M675">
        <f t="shared" si="26"/>
        <v>93740</v>
      </c>
      <c r="N675">
        <v>144</v>
      </c>
    </row>
    <row r="676" spans="12:14" x14ac:dyDescent="0.35">
      <c r="L676">
        <v>655</v>
      </c>
      <c r="M676">
        <f t="shared" si="26"/>
        <v>93883</v>
      </c>
      <c r="N676">
        <v>143</v>
      </c>
    </row>
    <row r="677" spans="12:14" x14ac:dyDescent="0.35">
      <c r="L677">
        <v>656</v>
      </c>
      <c r="M677">
        <f t="shared" si="26"/>
        <v>94026</v>
      </c>
      <c r="N677">
        <v>143</v>
      </c>
    </row>
    <row r="678" spans="12:14" x14ac:dyDescent="0.35">
      <c r="L678">
        <v>657</v>
      </c>
      <c r="M678">
        <f t="shared" si="26"/>
        <v>94170</v>
      </c>
      <c r="N678">
        <v>144</v>
      </c>
    </row>
    <row r="679" spans="12:14" x14ac:dyDescent="0.35">
      <c r="L679">
        <v>658</v>
      </c>
      <c r="M679">
        <f t="shared" si="26"/>
        <v>94313</v>
      </c>
      <c r="N679">
        <v>143</v>
      </c>
    </row>
    <row r="680" spans="12:14" x14ac:dyDescent="0.35">
      <c r="L680">
        <v>659</v>
      </c>
      <c r="M680">
        <f t="shared" si="26"/>
        <v>94456</v>
      </c>
      <c r="N680">
        <v>143</v>
      </c>
    </row>
    <row r="681" spans="12:14" x14ac:dyDescent="0.35">
      <c r="L681">
        <v>660</v>
      </c>
      <c r="M681">
        <f t="shared" si="26"/>
        <v>94600</v>
      </c>
      <c r="N681">
        <v>144</v>
      </c>
    </row>
    <row r="682" spans="12:14" x14ac:dyDescent="0.35">
      <c r="L682">
        <v>661</v>
      </c>
      <c r="M682">
        <f t="shared" si="26"/>
        <v>94743</v>
      </c>
      <c r="N682">
        <v>143</v>
      </c>
    </row>
    <row r="683" spans="12:14" x14ac:dyDescent="0.35">
      <c r="L683">
        <v>662</v>
      </c>
      <c r="M683">
        <f t="shared" si="26"/>
        <v>94886</v>
      </c>
      <c r="N683">
        <v>143</v>
      </c>
    </row>
    <row r="684" spans="12:14" x14ac:dyDescent="0.35">
      <c r="L684">
        <v>663</v>
      </c>
      <c r="M684">
        <f t="shared" si="26"/>
        <v>95030</v>
      </c>
      <c r="N684">
        <v>144</v>
      </c>
    </row>
    <row r="685" spans="12:14" x14ac:dyDescent="0.35">
      <c r="L685">
        <v>664</v>
      </c>
      <c r="M685">
        <f t="shared" si="26"/>
        <v>95173</v>
      </c>
      <c r="N685">
        <v>143</v>
      </c>
    </row>
    <row r="686" spans="12:14" x14ac:dyDescent="0.35">
      <c r="L686">
        <v>665</v>
      </c>
      <c r="M686">
        <f t="shared" si="26"/>
        <v>95316</v>
      </c>
      <c r="N686">
        <v>143</v>
      </c>
    </row>
    <row r="687" spans="12:14" x14ac:dyDescent="0.35">
      <c r="L687">
        <v>666</v>
      </c>
      <c r="M687">
        <f t="shared" si="26"/>
        <v>95460</v>
      </c>
      <c r="N687">
        <v>144</v>
      </c>
    </row>
    <row r="688" spans="12:14" x14ac:dyDescent="0.35">
      <c r="L688">
        <v>667</v>
      </c>
      <c r="M688">
        <f t="shared" si="26"/>
        <v>95603</v>
      </c>
      <c r="N688">
        <v>143</v>
      </c>
    </row>
    <row r="689" spans="12:14" x14ac:dyDescent="0.35">
      <c r="L689">
        <v>668</v>
      </c>
      <c r="M689">
        <f t="shared" si="26"/>
        <v>95746</v>
      </c>
      <c r="N689">
        <v>143</v>
      </c>
    </row>
    <row r="690" spans="12:14" x14ac:dyDescent="0.35">
      <c r="L690">
        <v>669</v>
      </c>
      <c r="M690">
        <f t="shared" si="26"/>
        <v>95890</v>
      </c>
      <c r="N690">
        <v>144</v>
      </c>
    </row>
    <row r="691" spans="12:14" x14ac:dyDescent="0.35">
      <c r="L691">
        <v>670</v>
      </c>
      <c r="M691">
        <f t="shared" si="26"/>
        <v>96033</v>
      </c>
      <c r="N691">
        <v>143</v>
      </c>
    </row>
    <row r="692" spans="12:14" x14ac:dyDescent="0.35">
      <c r="L692">
        <v>671</v>
      </c>
      <c r="M692">
        <f t="shared" si="26"/>
        <v>96176</v>
      </c>
      <c r="N692">
        <v>143</v>
      </c>
    </row>
    <row r="693" spans="12:14" x14ac:dyDescent="0.35">
      <c r="L693">
        <v>672</v>
      </c>
      <c r="M693">
        <f t="shared" si="26"/>
        <v>96320</v>
      </c>
      <c r="N693">
        <v>144</v>
      </c>
    </row>
    <row r="694" spans="12:14" x14ac:dyDescent="0.35">
      <c r="L694">
        <v>673</v>
      </c>
      <c r="M694">
        <f t="shared" si="26"/>
        <v>96463</v>
      </c>
      <c r="N694">
        <v>143</v>
      </c>
    </row>
    <row r="695" spans="12:14" x14ac:dyDescent="0.35">
      <c r="L695">
        <v>674</v>
      </c>
      <c r="M695">
        <f t="shared" si="26"/>
        <v>96606</v>
      </c>
      <c r="N695">
        <v>143</v>
      </c>
    </row>
    <row r="696" spans="12:14" x14ac:dyDescent="0.35">
      <c r="L696">
        <v>675</v>
      </c>
      <c r="M696">
        <f t="shared" si="26"/>
        <v>96750</v>
      </c>
      <c r="N696">
        <v>144</v>
      </c>
    </row>
    <row r="697" spans="12:14" x14ac:dyDescent="0.35">
      <c r="L697">
        <v>676</v>
      </c>
      <c r="M697">
        <f t="shared" si="26"/>
        <v>96893</v>
      </c>
      <c r="N697">
        <v>143</v>
      </c>
    </row>
    <row r="698" spans="12:14" x14ac:dyDescent="0.35">
      <c r="L698">
        <v>677</v>
      </c>
      <c r="M698">
        <f t="shared" si="26"/>
        <v>97036</v>
      </c>
      <c r="N698">
        <v>143</v>
      </c>
    </row>
    <row r="699" spans="12:14" x14ac:dyDescent="0.35">
      <c r="L699">
        <v>678</v>
      </c>
      <c r="M699">
        <f t="shared" si="26"/>
        <v>97180</v>
      </c>
      <c r="N699">
        <v>144</v>
      </c>
    </row>
    <row r="700" spans="12:14" x14ac:dyDescent="0.35">
      <c r="L700">
        <v>679</v>
      </c>
      <c r="M700">
        <f t="shared" si="26"/>
        <v>97323</v>
      </c>
      <c r="N700">
        <v>143</v>
      </c>
    </row>
    <row r="701" spans="12:14" x14ac:dyDescent="0.35">
      <c r="L701">
        <v>680</v>
      </c>
      <c r="M701">
        <f t="shared" si="26"/>
        <v>97466</v>
      </c>
      <c r="N701">
        <v>143</v>
      </c>
    </row>
    <row r="702" spans="12:14" x14ac:dyDescent="0.35">
      <c r="L702">
        <v>681</v>
      </c>
      <c r="M702">
        <f t="shared" si="26"/>
        <v>97610</v>
      </c>
      <c r="N702">
        <v>144</v>
      </c>
    </row>
    <row r="703" spans="12:14" x14ac:dyDescent="0.35">
      <c r="L703">
        <v>682</v>
      </c>
      <c r="M703">
        <f t="shared" si="26"/>
        <v>97753</v>
      </c>
      <c r="N703">
        <v>143</v>
      </c>
    </row>
    <row r="704" spans="12:14" x14ac:dyDescent="0.35">
      <c r="L704">
        <v>683</v>
      </c>
      <c r="M704">
        <f t="shared" si="26"/>
        <v>97896</v>
      </c>
      <c r="N704">
        <v>143</v>
      </c>
    </row>
    <row r="705" spans="12:14" x14ac:dyDescent="0.35">
      <c r="L705">
        <v>684</v>
      </c>
      <c r="M705">
        <f t="shared" si="26"/>
        <v>98040</v>
      </c>
      <c r="N705">
        <v>144</v>
      </c>
    </row>
    <row r="706" spans="12:14" x14ac:dyDescent="0.35">
      <c r="L706">
        <v>685</v>
      </c>
      <c r="M706">
        <f t="shared" si="26"/>
        <v>98183</v>
      </c>
      <c r="N706">
        <v>143</v>
      </c>
    </row>
    <row r="707" spans="12:14" x14ac:dyDescent="0.35">
      <c r="L707">
        <v>686</v>
      </c>
      <c r="M707">
        <f t="shared" si="26"/>
        <v>98326</v>
      </c>
      <c r="N707">
        <v>143</v>
      </c>
    </row>
    <row r="708" spans="12:14" x14ac:dyDescent="0.35">
      <c r="L708">
        <v>687</v>
      </c>
      <c r="M708">
        <f t="shared" si="26"/>
        <v>98470</v>
      </c>
      <c r="N708">
        <v>144</v>
      </c>
    </row>
    <row r="709" spans="12:14" x14ac:dyDescent="0.35">
      <c r="L709">
        <v>688</v>
      </c>
      <c r="M709">
        <f t="shared" si="26"/>
        <v>98613</v>
      </c>
      <c r="N709">
        <v>143</v>
      </c>
    </row>
    <row r="710" spans="12:14" x14ac:dyDescent="0.35">
      <c r="L710">
        <v>689</v>
      </c>
      <c r="M710">
        <f t="shared" si="26"/>
        <v>98756</v>
      </c>
      <c r="N710">
        <v>143</v>
      </c>
    </row>
    <row r="711" spans="12:14" x14ac:dyDescent="0.35">
      <c r="L711">
        <v>690</v>
      </c>
      <c r="M711">
        <f t="shared" si="26"/>
        <v>98900</v>
      </c>
      <c r="N711">
        <v>144</v>
      </c>
    </row>
    <row r="712" spans="12:14" x14ac:dyDescent="0.35">
      <c r="L712">
        <v>691</v>
      </c>
      <c r="M712">
        <f t="shared" si="26"/>
        <v>99043</v>
      </c>
      <c r="N712">
        <v>143</v>
      </c>
    </row>
    <row r="713" spans="12:14" x14ac:dyDescent="0.35">
      <c r="L713">
        <v>692</v>
      </c>
      <c r="M713">
        <f t="shared" si="26"/>
        <v>99186</v>
      </c>
      <c r="N713">
        <v>143</v>
      </c>
    </row>
    <row r="714" spans="12:14" x14ac:dyDescent="0.35">
      <c r="L714">
        <v>693</v>
      </c>
      <c r="M714">
        <f t="shared" si="26"/>
        <v>99330</v>
      </c>
      <c r="N714">
        <v>144</v>
      </c>
    </row>
    <row r="715" spans="12:14" x14ac:dyDescent="0.35">
      <c r="L715">
        <v>694</v>
      </c>
      <c r="M715">
        <f t="shared" si="26"/>
        <v>99473</v>
      </c>
      <c r="N715">
        <v>143</v>
      </c>
    </row>
    <row r="716" spans="12:14" x14ac:dyDescent="0.35">
      <c r="L716">
        <v>695</v>
      </c>
      <c r="M716">
        <f t="shared" si="26"/>
        <v>99616</v>
      </c>
      <c r="N716">
        <v>143</v>
      </c>
    </row>
    <row r="717" spans="12:14" x14ac:dyDescent="0.35">
      <c r="L717">
        <v>696</v>
      </c>
      <c r="M717">
        <f t="shared" si="26"/>
        <v>99760</v>
      </c>
      <c r="N717">
        <v>144</v>
      </c>
    </row>
    <row r="718" spans="12:14" x14ac:dyDescent="0.35">
      <c r="L718">
        <v>697</v>
      </c>
      <c r="M718">
        <f t="shared" si="26"/>
        <v>99903</v>
      </c>
      <c r="N718">
        <v>143</v>
      </c>
    </row>
    <row r="719" spans="12:14" x14ac:dyDescent="0.35">
      <c r="L719">
        <v>698</v>
      </c>
      <c r="M719">
        <f t="shared" si="26"/>
        <v>100046</v>
      </c>
      <c r="N719">
        <v>143</v>
      </c>
    </row>
    <row r="720" spans="12:14" x14ac:dyDescent="0.35">
      <c r="L720">
        <v>699</v>
      </c>
      <c r="M720">
        <f t="shared" si="26"/>
        <v>100190</v>
      </c>
      <c r="N720">
        <v>144</v>
      </c>
    </row>
    <row r="721" spans="12:14" x14ac:dyDescent="0.35">
      <c r="L721">
        <v>700</v>
      </c>
      <c r="M721">
        <f t="shared" si="26"/>
        <v>100333</v>
      </c>
      <c r="N721">
        <v>143</v>
      </c>
    </row>
    <row r="722" spans="12:14" x14ac:dyDescent="0.35">
      <c r="L722">
        <v>701</v>
      </c>
      <c r="M722">
        <f t="shared" si="26"/>
        <v>100476</v>
      </c>
      <c r="N722">
        <v>143</v>
      </c>
    </row>
    <row r="723" spans="12:14" x14ac:dyDescent="0.35">
      <c r="L723">
        <v>702</v>
      </c>
      <c r="M723">
        <f t="shared" si="26"/>
        <v>100620</v>
      </c>
      <c r="N723">
        <v>144</v>
      </c>
    </row>
    <row r="724" spans="12:14" x14ac:dyDescent="0.35">
      <c r="L724">
        <v>703</v>
      </c>
      <c r="M724">
        <f t="shared" si="26"/>
        <v>100763</v>
      </c>
      <c r="N724">
        <v>143</v>
      </c>
    </row>
    <row r="725" spans="12:14" x14ac:dyDescent="0.35">
      <c r="L725">
        <v>704</v>
      </c>
      <c r="M725">
        <f t="shared" si="26"/>
        <v>100906</v>
      </c>
      <c r="N725">
        <v>143</v>
      </c>
    </row>
    <row r="726" spans="12:14" x14ac:dyDescent="0.35">
      <c r="L726">
        <v>705</v>
      </c>
      <c r="M726">
        <f t="shared" si="26"/>
        <v>101050</v>
      </c>
      <c r="N726">
        <v>144</v>
      </c>
    </row>
    <row r="727" spans="12:14" x14ac:dyDescent="0.35">
      <c r="L727">
        <v>706</v>
      </c>
      <c r="M727">
        <f t="shared" si="26"/>
        <v>101193</v>
      </c>
      <c r="N727">
        <v>143</v>
      </c>
    </row>
    <row r="728" spans="12:14" x14ac:dyDescent="0.35">
      <c r="L728">
        <v>707</v>
      </c>
      <c r="M728">
        <f t="shared" ref="M728:M791" si="27">M727+N728</f>
        <v>101336</v>
      </c>
      <c r="N728">
        <v>143</v>
      </c>
    </row>
    <row r="729" spans="12:14" x14ac:dyDescent="0.35">
      <c r="L729">
        <v>708</v>
      </c>
      <c r="M729">
        <f t="shared" si="27"/>
        <v>101480</v>
      </c>
      <c r="N729">
        <v>144</v>
      </c>
    </row>
    <row r="730" spans="12:14" x14ac:dyDescent="0.35">
      <c r="L730">
        <v>709</v>
      </c>
      <c r="M730">
        <f t="shared" si="27"/>
        <v>101623</v>
      </c>
      <c r="N730">
        <v>143</v>
      </c>
    </row>
    <row r="731" spans="12:14" x14ac:dyDescent="0.35">
      <c r="L731">
        <v>710</v>
      </c>
      <c r="M731">
        <f t="shared" si="27"/>
        <v>101766</v>
      </c>
      <c r="N731">
        <v>143</v>
      </c>
    </row>
    <row r="732" spans="12:14" x14ac:dyDescent="0.35">
      <c r="L732">
        <v>711</v>
      </c>
      <c r="M732">
        <f t="shared" si="27"/>
        <v>101910</v>
      </c>
      <c r="N732">
        <v>144</v>
      </c>
    </row>
    <row r="733" spans="12:14" x14ac:dyDescent="0.35">
      <c r="L733">
        <v>712</v>
      </c>
      <c r="M733">
        <f t="shared" si="27"/>
        <v>102053</v>
      </c>
      <c r="N733">
        <v>143</v>
      </c>
    </row>
    <row r="734" spans="12:14" x14ac:dyDescent="0.35">
      <c r="L734">
        <v>713</v>
      </c>
      <c r="M734">
        <f t="shared" si="27"/>
        <v>102196</v>
      </c>
      <c r="N734">
        <v>143</v>
      </c>
    </row>
    <row r="735" spans="12:14" x14ac:dyDescent="0.35">
      <c r="L735">
        <v>714</v>
      </c>
      <c r="M735">
        <f t="shared" si="27"/>
        <v>102340</v>
      </c>
      <c r="N735">
        <v>144</v>
      </c>
    </row>
    <row r="736" spans="12:14" x14ac:dyDescent="0.35">
      <c r="L736">
        <v>715</v>
      </c>
      <c r="M736">
        <f t="shared" si="27"/>
        <v>102483</v>
      </c>
      <c r="N736">
        <v>143</v>
      </c>
    </row>
    <row r="737" spans="12:14" x14ac:dyDescent="0.35">
      <c r="L737">
        <v>716</v>
      </c>
      <c r="M737">
        <f t="shared" si="27"/>
        <v>102626</v>
      </c>
      <c r="N737">
        <v>143</v>
      </c>
    </row>
    <row r="738" spans="12:14" x14ac:dyDescent="0.35">
      <c r="L738">
        <v>717</v>
      </c>
      <c r="M738">
        <f t="shared" si="27"/>
        <v>102770</v>
      </c>
      <c r="N738">
        <v>144</v>
      </c>
    </row>
    <row r="739" spans="12:14" x14ac:dyDescent="0.35">
      <c r="L739">
        <v>718</v>
      </c>
      <c r="M739">
        <f t="shared" si="27"/>
        <v>102913</v>
      </c>
      <c r="N739">
        <v>143</v>
      </c>
    </row>
    <row r="740" spans="12:14" x14ac:dyDescent="0.35">
      <c r="L740">
        <v>719</v>
      </c>
      <c r="M740">
        <f t="shared" si="27"/>
        <v>103056</v>
      </c>
      <c r="N740">
        <v>143</v>
      </c>
    </row>
    <row r="741" spans="12:14" x14ac:dyDescent="0.35">
      <c r="L741">
        <v>720</v>
      </c>
      <c r="M741">
        <f t="shared" si="27"/>
        <v>103200</v>
      </c>
      <c r="N741">
        <v>144</v>
      </c>
    </row>
    <row r="742" spans="12:14" x14ac:dyDescent="0.35">
      <c r="L742">
        <v>721</v>
      </c>
      <c r="M742">
        <f t="shared" si="27"/>
        <v>103343</v>
      </c>
      <c r="N742">
        <v>143</v>
      </c>
    </row>
    <row r="743" spans="12:14" x14ac:dyDescent="0.35">
      <c r="L743">
        <v>722</v>
      </c>
      <c r="M743">
        <f t="shared" si="27"/>
        <v>103486</v>
      </c>
      <c r="N743">
        <v>143</v>
      </c>
    </row>
    <row r="744" spans="12:14" x14ac:dyDescent="0.35">
      <c r="L744">
        <v>723</v>
      </c>
      <c r="M744">
        <f t="shared" si="27"/>
        <v>103630</v>
      </c>
      <c r="N744">
        <v>144</v>
      </c>
    </row>
    <row r="745" spans="12:14" x14ac:dyDescent="0.35">
      <c r="L745">
        <v>724</v>
      </c>
      <c r="M745">
        <f t="shared" si="27"/>
        <v>103773</v>
      </c>
      <c r="N745">
        <v>143</v>
      </c>
    </row>
    <row r="746" spans="12:14" x14ac:dyDescent="0.35">
      <c r="L746">
        <v>725</v>
      </c>
      <c r="M746">
        <f t="shared" si="27"/>
        <v>103916</v>
      </c>
      <c r="N746">
        <v>143</v>
      </c>
    </row>
    <row r="747" spans="12:14" x14ac:dyDescent="0.35">
      <c r="L747">
        <v>726</v>
      </c>
      <c r="M747">
        <f t="shared" si="27"/>
        <v>104060</v>
      </c>
      <c r="N747">
        <v>144</v>
      </c>
    </row>
    <row r="748" spans="12:14" x14ac:dyDescent="0.35">
      <c r="L748">
        <v>727</v>
      </c>
      <c r="M748">
        <f t="shared" si="27"/>
        <v>104203</v>
      </c>
      <c r="N748">
        <v>143</v>
      </c>
    </row>
    <row r="749" spans="12:14" x14ac:dyDescent="0.35">
      <c r="L749">
        <v>728</v>
      </c>
      <c r="M749">
        <f t="shared" si="27"/>
        <v>104346</v>
      </c>
      <c r="N749">
        <v>143</v>
      </c>
    </row>
    <row r="750" spans="12:14" x14ac:dyDescent="0.35">
      <c r="L750">
        <v>729</v>
      </c>
      <c r="M750">
        <f t="shared" si="27"/>
        <v>104490</v>
      </c>
      <c r="N750">
        <v>144</v>
      </c>
    </row>
    <row r="751" spans="12:14" x14ac:dyDescent="0.35">
      <c r="L751">
        <v>730</v>
      </c>
      <c r="M751">
        <f t="shared" si="27"/>
        <v>104633</v>
      </c>
      <c r="N751">
        <v>143</v>
      </c>
    </row>
    <row r="752" spans="12:14" x14ac:dyDescent="0.35">
      <c r="L752">
        <v>731</v>
      </c>
      <c r="M752">
        <f t="shared" si="27"/>
        <v>104776</v>
      </c>
      <c r="N752">
        <v>143</v>
      </c>
    </row>
    <row r="753" spans="12:14" x14ac:dyDescent="0.35">
      <c r="L753">
        <v>732</v>
      </c>
      <c r="M753">
        <f t="shared" si="27"/>
        <v>104920</v>
      </c>
      <c r="N753">
        <v>144</v>
      </c>
    </row>
    <row r="754" spans="12:14" x14ac:dyDescent="0.35">
      <c r="L754">
        <v>733</v>
      </c>
      <c r="M754">
        <f t="shared" si="27"/>
        <v>105063</v>
      </c>
      <c r="N754">
        <v>143</v>
      </c>
    </row>
    <row r="755" spans="12:14" x14ac:dyDescent="0.35">
      <c r="L755">
        <v>734</v>
      </c>
      <c r="M755">
        <f t="shared" si="27"/>
        <v>105206</v>
      </c>
      <c r="N755">
        <v>143</v>
      </c>
    </row>
    <row r="756" spans="12:14" x14ac:dyDescent="0.35">
      <c r="L756">
        <v>735</v>
      </c>
      <c r="M756">
        <f t="shared" si="27"/>
        <v>105350</v>
      </c>
      <c r="N756">
        <v>144</v>
      </c>
    </row>
    <row r="757" spans="12:14" x14ac:dyDescent="0.35">
      <c r="L757">
        <v>736</v>
      </c>
      <c r="M757">
        <f t="shared" si="27"/>
        <v>105493</v>
      </c>
      <c r="N757">
        <v>143</v>
      </c>
    </row>
    <row r="758" spans="12:14" x14ac:dyDescent="0.35">
      <c r="L758">
        <v>737</v>
      </c>
      <c r="M758">
        <f t="shared" si="27"/>
        <v>105636</v>
      </c>
      <c r="N758">
        <v>143</v>
      </c>
    </row>
    <row r="759" spans="12:14" x14ac:dyDescent="0.35">
      <c r="L759">
        <v>738</v>
      </c>
      <c r="M759">
        <f t="shared" si="27"/>
        <v>105780</v>
      </c>
      <c r="N759">
        <v>144</v>
      </c>
    </row>
    <row r="760" spans="12:14" x14ac:dyDescent="0.35">
      <c r="L760">
        <v>739</v>
      </c>
      <c r="M760">
        <f t="shared" si="27"/>
        <v>105923</v>
      </c>
      <c r="N760">
        <v>143</v>
      </c>
    </row>
    <row r="761" spans="12:14" x14ac:dyDescent="0.35">
      <c r="L761">
        <v>740</v>
      </c>
      <c r="M761">
        <f t="shared" si="27"/>
        <v>106066</v>
      </c>
      <c r="N761">
        <v>143</v>
      </c>
    </row>
    <row r="762" spans="12:14" x14ac:dyDescent="0.35">
      <c r="L762">
        <v>741</v>
      </c>
      <c r="M762">
        <f t="shared" si="27"/>
        <v>106210</v>
      </c>
      <c r="N762">
        <v>144</v>
      </c>
    </row>
    <row r="763" spans="12:14" x14ac:dyDescent="0.35">
      <c r="L763">
        <v>742</v>
      </c>
      <c r="M763">
        <f t="shared" si="27"/>
        <v>106353</v>
      </c>
      <c r="N763">
        <v>143</v>
      </c>
    </row>
    <row r="764" spans="12:14" x14ac:dyDescent="0.35">
      <c r="L764">
        <v>743</v>
      </c>
      <c r="M764">
        <f t="shared" si="27"/>
        <v>106496</v>
      </c>
      <c r="N764">
        <v>143</v>
      </c>
    </row>
    <row r="765" spans="12:14" x14ac:dyDescent="0.35">
      <c r="L765">
        <v>744</v>
      </c>
      <c r="M765">
        <f t="shared" si="27"/>
        <v>106640</v>
      </c>
      <c r="N765">
        <v>144</v>
      </c>
    </row>
    <row r="766" spans="12:14" x14ac:dyDescent="0.35">
      <c r="L766">
        <v>745</v>
      </c>
      <c r="M766">
        <f t="shared" si="27"/>
        <v>106783</v>
      </c>
      <c r="N766">
        <v>143</v>
      </c>
    </row>
    <row r="767" spans="12:14" x14ac:dyDescent="0.35">
      <c r="L767">
        <v>746</v>
      </c>
      <c r="M767">
        <f t="shared" si="27"/>
        <v>106926</v>
      </c>
      <c r="N767">
        <v>143</v>
      </c>
    </row>
    <row r="768" spans="12:14" x14ac:dyDescent="0.35">
      <c r="L768">
        <v>747</v>
      </c>
      <c r="M768">
        <f t="shared" si="27"/>
        <v>107070</v>
      </c>
      <c r="N768">
        <v>144</v>
      </c>
    </row>
    <row r="769" spans="12:14" x14ac:dyDescent="0.35">
      <c r="L769">
        <v>748</v>
      </c>
      <c r="M769">
        <f t="shared" si="27"/>
        <v>107213</v>
      </c>
      <c r="N769">
        <v>143</v>
      </c>
    </row>
    <row r="770" spans="12:14" x14ac:dyDescent="0.35">
      <c r="L770">
        <v>749</v>
      </c>
      <c r="M770">
        <f t="shared" si="27"/>
        <v>107356</v>
      </c>
      <c r="N770">
        <v>143</v>
      </c>
    </row>
    <row r="771" spans="12:14" x14ac:dyDescent="0.35">
      <c r="L771">
        <v>750</v>
      </c>
      <c r="M771">
        <f t="shared" si="27"/>
        <v>107500</v>
      </c>
      <c r="N771">
        <v>144</v>
      </c>
    </row>
    <row r="772" spans="12:14" x14ac:dyDescent="0.35">
      <c r="L772">
        <v>751</v>
      </c>
      <c r="M772">
        <f t="shared" si="27"/>
        <v>107643</v>
      </c>
      <c r="N772">
        <v>143</v>
      </c>
    </row>
    <row r="773" spans="12:14" x14ac:dyDescent="0.35">
      <c r="L773">
        <v>752</v>
      </c>
      <c r="M773">
        <f t="shared" si="27"/>
        <v>107786</v>
      </c>
      <c r="N773">
        <v>143</v>
      </c>
    </row>
    <row r="774" spans="12:14" x14ac:dyDescent="0.35">
      <c r="L774">
        <v>753</v>
      </c>
      <c r="M774">
        <f t="shared" si="27"/>
        <v>107930</v>
      </c>
      <c r="N774">
        <v>144</v>
      </c>
    </row>
    <row r="775" spans="12:14" x14ac:dyDescent="0.35">
      <c r="L775">
        <v>754</v>
      </c>
      <c r="M775">
        <f t="shared" si="27"/>
        <v>108073</v>
      </c>
      <c r="N775">
        <v>143</v>
      </c>
    </row>
    <row r="776" spans="12:14" x14ac:dyDescent="0.35">
      <c r="L776">
        <v>755</v>
      </c>
      <c r="M776">
        <f t="shared" si="27"/>
        <v>108216</v>
      </c>
      <c r="N776">
        <v>143</v>
      </c>
    </row>
    <row r="777" spans="12:14" x14ac:dyDescent="0.35">
      <c r="L777">
        <v>756</v>
      </c>
      <c r="M777">
        <f t="shared" si="27"/>
        <v>108360</v>
      </c>
      <c r="N777">
        <v>144</v>
      </c>
    </row>
    <row r="778" spans="12:14" x14ac:dyDescent="0.35">
      <c r="L778">
        <v>757</v>
      </c>
      <c r="M778">
        <f t="shared" si="27"/>
        <v>108503</v>
      </c>
      <c r="N778">
        <v>143</v>
      </c>
    </row>
    <row r="779" spans="12:14" x14ac:dyDescent="0.35">
      <c r="L779">
        <v>758</v>
      </c>
      <c r="M779">
        <f t="shared" si="27"/>
        <v>108646</v>
      </c>
      <c r="N779">
        <v>143</v>
      </c>
    </row>
    <row r="780" spans="12:14" x14ac:dyDescent="0.35">
      <c r="L780">
        <v>759</v>
      </c>
      <c r="M780">
        <f t="shared" si="27"/>
        <v>108790</v>
      </c>
      <c r="N780">
        <v>144</v>
      </c>
    </row>
    <row r="781" spans="12:14" x14ac:dyDescent="0.35">
      <c r="L781">
        <v>760</v>
      </c>
      <c r="M781">
        <f t="shared" si="27"/>
        <v>108933</v>
      </c>
      <c r="N781">
        <v>143</v>
      </c>
    </row>
    <row r="782" spans="12:14" x14ac:dyDescent="0.35">
      <c r="L782">
        <v>761</v>
      </c>
      <c r="M782">
        <f t="shared" si="27"/>
        <v>109076</v>
      </c>
      <c r="N782">
        <v>143</v>
      </c>
    </row>
    <row r="783" spans="12:14" x14ac:dyDescent="0.35">
      <c r="L783">
        <v>762</v>
      </c>
      <c r="M783">
        <f t="shared" si="27"/>
        <v>109220</v>
      </c>
      <c r="N783">
        <v>144</v>
      </c>
    </row>
    <row r="784" spans="12:14" x14ac:dyDescent="0.35">
      <c r="L784">
        <v>763</v>
      </c>
      <c r="M784">
        <f t="shared" si="27"/>
        <v>109363</v>
      </c>
      <c r="N784">
        <v>143</v>
      </c>
    </row>
    <row r="785" spans="12:14" x14ac:dyDescent="0.35">
      <c r="L785">
        <v>764</v>
      </c>
      <c r="M785">
        <f t="shared" si="27"/>
        <v>109506</v>
      </c>
      <c r="N785">
        <v>143</v>
      </c>
    </row>
    <row r="786" spans="12:14" x14ac:dyDescent="0.35">
      <c r="L786">
        <v>765</v>
      </c>
      <c r="M786">
        <f t="shared" si="27"/>
        <v>109650</v>
      </c>
      <c r="N786">
        <v>144</v>
      </c>
    </row>
    <row r="787" spans="12:14" x14ac:dyDescent="0.35">
      <c r="L787">
        <v>766</v>
      </c>
      <c r="M787">
        <f t="shared" si="27"/>
        <v>109793</v>
      </c>
      <c r="N787">
        <v>143</v>
      </c>
    </row>
    <row r="788" spans="12:14" x14ac:dyDescent="0.35">
      <c r="L788">
        <v>767</v>
      </c>
      <c r="M788">
        <f t="shared" si="27"/>
        <v>109936</v>
      </c>
      <c r="N788">
        <v>143</v>
      </c>
    </row>
    <row r="789" spans="12:14" x14ac:dyDescent="0.35">
      <c r="L789">
        <v>768</v>
      </c>
      <c r="M789">
        <f t="shared" si="27"/>
        <v>110080</v>
      </c>
      <c r="N789">
        <v>144</v>
      </c>
    </row>
    <row r="790" spans="12:14" x14ac:dyDescent="0.35">
      <c r="L790">
        <v>769</v>
      </c>
      <c r="M790">
        <f t="shared" si="27"/>
        <v>110223</v>
      </c>
      <c r="N790">
        <v>143</v>
      </c>
    </row>
    <row r="791" spans="12:14" x14ac:dyDescent="0.35">
      <c r="L791">
        <v>770</v>
      </c>
      <c r="M791">
        <f t="shared" si="27"/>
        <v>110366</v>
      </c>
      <c r="N791">
        <v>143</v>
      </c>
    </row>
    <row r="792" spans="12:14" x14ac:dyDescent="0.35">
      <c r="L792">
        <v>771</v>
      </c>
      <c r="M792">
        <f t="shared" ref="M792:M855" si="28">M791+N792</f>
        <v>110510</v>
      </c>
      <c r="N792">
        <v>144</v>
      </c>
    </row>
    <row r="793" spans="12:14" x14ac:dyDescent="0.35">
      <c r="L793">
        <v>772</v>
      </c>
      <c r="M793">
        <f t="shared" si="28"/>
        <v>110653</v>
      </c>
      <c r="N793">
        <v>143</v>
      </c>
    </row>
    <row r="794" spans="12:14" x14ac:dyDescent="0.35">
      <c r="L794">
        <v>773</v>
      </c>
      <c r="M794">
        <f t="shared" si="28"/>
        <v>110796</v>
      </c>
      <c r="N794">
        <v>143</v>
      </c>
    </row>
    <row r="795" spans="12:14" x14ac:dyDescent="0.35">
      <c r="L795">
        <v>774</v>
      </c>
      <c r="M795">
        <f t="shared" si="28"/>
        <v>110940</v>
      </c>
      <c r="N795">
        <v>144</v>
      </c>
    </row>
    <row r="796" spans="12:14" x14ac:dyDescent="0.35">
      <c r="L796">
        <v>775</v>
      </c>
      <c r="M796">
        <f t="shared" si="28"/>
        <v>111083</v>
      </c>
      <c r="N796">
        <v>143</v>
      </c>
    </row>
    <row r="797" spans="12:14" x14ac:dyDescent="0.35">
      <c r="L797">
        <v>776</v>
      </c>
      <c r="M797">
        <f t="shared" si="28"/>
        <v>111226</v>
      </c>
      <c r="N797">
        <v>143</v>
      </c>
    </row>
    <row r="798" spans="12:14" x14ac:dyDescent="0.35">
      <c r="L798">
        <v>777</v>
      </c>
      <c r="M798">
        <f t="shared" si="28"/>
        <v>111370</v>
      </c>
      <c r="N798">
        <v>144</v>
      </c>
    </row>
    <row r="799" spans="12:14" x14ac:dyDescent="0.35">
      <c r="L799">
        <v>778</v>
      </c>
      <c r="M799">
        <f t="shared" si="28"/>
        <v>111513</v>
      </c>
      <c r="N799">
        <v>143</v>
      </c>
    </row>
    <row r="800" spans="12:14" x14ac:dyDescent="0.35">
      <c r="L800">
        <v>779</v>
      </c>
      <c r="M800">
        <f t="shared" si="28"/>
        <v>111656</v>
      </c>
      <c r="N800">
        <v>143</v>
      </c>
    </row>
    <row r="801" spans="12:14" x14ac:dyDescent="0.35">
      <c r="L801">
        <v>780</v>
      </c>
      <c r="M801">
        <f t="shared" si="28"/>
        <v>111800</v>
      </c>
      <c r="N801">
        <v>144</v>
      </c>
    </row>
    <row r="802" spans="12:14" x14ac:dyDescent="0.35">
      <c r="L802">
        <v>781</v>
      </c>
      <c r="M802">
        <f t="shared" si="28"/>
        <v>111943</v>
      </c>
      <c r="N802">
        <v>143</v>
      </c>
    </row>
    <row r="803" spans="12:14" x14ac:dyDescent="0.35">
      <c r="L803">
        <v>782</v>
      </c>
      <c r="M803">
        <f t="shared" si="28"/>
        <v>112086</v>
      </c>
      <c r="N803">
        <v>143</v>
      </c>
    </row>
    <row r="804" spans="12:14" x14ac:dyDescent="0.35">
      <c r="L804">
        <v>783</v>
      </c>
      <c r="M804">
        <f t="shared" si="28"/>
        <v>112230</v>
      </c>
      <c r="N804">
        <v>144</v>
      </c>
    </row>
    <row r="805" spans="12:14" x14ac:dyDescent="0.35">
      <c r="L805">
        <v>784</v>
      </c>
      <c r="M805">
        <f t="shared" si="28"/>
        <v>112373</v>
      </c>
      <c r="N805">
        <v>143</v>
      </c>
    </row>
    <row r="806" spans="12:14" x14ac:dyDescent="0.35">
      <c r="L806">
        <v>785</v>
      </c>
      <c r="M806">
        <f t="shared" si="28"/>
        <v>112516</v>
      </c>
      <c r="N806">
        <v>143</v>
      </c>
    </row>
    <row r="807" spans="12:14" x14ac:dyDescent="0.35">
      <c r="L807">
        <v>786</v>
      </c>
      <c r="M807">
        <f t="shared" si="28"/>
        <v>112660</v>
      </c>
      <c r="N807">
        <v>144</v>
      </c>
    </row>
    <row r="808" spans="12:14" x14ac:dyDescent="0.35">
      <c r="L808">
        <v>787</v>
      </c>
      <c r="M808">
        <f t="shared" si="28"/>
        <v>112803</v>
      </c>
      <c r="N808">
        <v>143</v>
      </c>
    </row>
    <row r="809" spans="12:14" x14ac:dyDescent="0.35">
      <c r="L809">
        <v>788</v>
      </c>
      <c r="M809">
        <f t="shared" si="28"/>
        <v>112946</v>
      </c>
      <c r="N809">
        <v>143</v>
      </c>
    </row>
    <row r="810" spans="12:14" x14ac:dyDescent="0.35">
      <c r="L810">
        <v>789</v>
      </c>
      <c r="M810">
        <f t="shared" si="28"/>
        <v>113090</v>
      </c>
      <c r="N810">
        <v>144</v>
      </c>
    </row>
    <row r="811" spans="12:14" x14ac:dyDescent="0.35">
      <c r="L811">
        <v>790</v>
      </c>
      <c r="M811">
        <f t="shared" si="28"/>
        <v>113233</v>
      </c>
      <c r="N811">
        <v>143</v>
      </c>
    </row>
    <row r="812" spans="12:14" x14ac:dyDescent="0.35">
      <c r="L812">
        <v>791</v>
      </c>
      <c r="M812">
        <f t="shared" si="28"/>
        <v>113376</v>
      </c>
      <c r="N812">
        <v>143</v>
      </c>
    </row>
    <row r="813" spans="12:14" x14ac:dyDescent="0.35">
      <c r="L813">
        <v>792</v>
      </c>
      <c r="M813">
        <f t="shared" si="28"/>
        <v>113520</v>
      </c>
      <c r="N813">
        <v>144</v>
      </c>
    </row>
    <row r="814" spans="12:14" x14ac:dyDescent="0.35">
      <c r="L814">
        <v>793</v>
      </c>
      <c r="M814">
        <f t="shared" si="28"/>
        <v>113663</v>
      </c>
      <c r="N814">
        <v>143</v>
      </c>
    </row>
    <row r="815" spans="12:14" x14ac:dyDescent="0.35">
      <c r="L815">
        <v>794</v>
      </c>
      <c r="M815">
        <f t="shared" si="28"/>
        <v>113806</v>
      </c>
      <c r="N815">
        <v>143</v>
      </c>
    </row>
    <row r="816" spans="12:14" x14ac:dyDescent="0.35">
      <c r="L816">
        <v>795</v>
      </c>
      <c r="M816">
        <f t="shared" si="28"/>
        <v>113950</v>
      </c>
      <c r="N816">
        <v>144</v>
      </c>
    </row>
    <row r="817" spans="12:14" x14ac:dyDescent="0.35">
      <c r="L817">
        <v>796</v>
      </c>
      <c r="M817">
        <f t="shared" si="28"/>
        <v>114093</v>
      </c>
      <c r="N817">
        <v>143</v>
      </c>
    </row>
    <row r="818" spans="12:14" x14ac:dyDescent="0.35">
      <c r="L818">
        <v>797</v>
      </c>
      <c r="M818">
        <f t="shared" si="28"/>
        <v>114236</v>
      </c>
      <c r="N818">
        <v>143</v>
      </c>
    </row>
    <row r="819" spans="12:14" x14ac:dyDescent="0.35">
      <c r="L819">
        <v>798</v>
      </c>
      <c r="M819">
        <f t="shared" si="28"/>
        <v>114380</v>
      </c>
      <c r="N819">
        <v>144</v>
      </c>
    </row>
    <row r="820" spans="12:14" x14ac:dyDescent="0.35">
      <c r="L820">
        <v>799</v>
      </c>
      <c r="M820">
        <f t="shared" si="28"/>
        <v>114523</v>
      </c>
      <c r="N820">
        <v>143</v>
      </c>
    </row>
    <row r="821" spans="12:14" x14ac:dyDescent="0.35">
      <c r="L821">
        <v>800</v>
      </c>
      <c r="M821">
        <f t="shared" si="28"/>
        <v>114666</v>
      </c>
      <c r="N821">
        <v>143</v>
      </c>
    </row>
    <row r="822" spans="12:14" x14ac:dyDescent="0.35">
      <c r="L822">
        <v>801</v>
      </c>
      <c r="M822">
        <f t="shared" si="28"/>
        <v>114810</v>
      </c>
      <c r="N822">
        <v>144</v>
      </c>
    </row>
    <row r="823" spans="12:14" x14ac:dyDescent="0.35">
      <c r="L823">
        <v>802</v>
      </c>
      <c r="M823">
        <f t="shared" si="28"/>
        <v>114953</v>
      </c>
      <c r="N823">
        <v>143</v>
      </c>
    </row>
    <row r="824" spans="12:14" x14ac:dyDescent="0.35">
      <c r="L824">
        <v>803</v>
      </c>
      <c r="M824">
        <f t="shared" si="28"/>
        <v>115096</v>
      </c>
      <c r="N824">
        <v>143</v>
      </c>
    </row>
    <row r="825" spans="12:14" x14ac:dyDescent="0.35">
      <c r="L825">
        <v>804</v>
      </c>
      <c r="M825">
        <f t="shared" si="28"/>
        <v>115240</v>
      </c>
      <c r="N825">
        <v>144</v>
      </c>
    </row>
    <row r="826" spans="12:14" x14ac:dyDescent="0.35">
      <c r="L826">
        <v>805</v>
      </c>
      <c r="M826">
        <f t="shared" si="28"/>
        <v>115383</v>
      </c>
      <c r="N826">
        <v>143</v>
      </c>
    </row>
    <row r="827" spans="12:14" x14ac:dyDescent="0.35">
      <c r="L827">
        <v>806</v>
      </c>
      <c r="M827">
        <f t="shared" si="28"/>
        <v>115526</v>
      </c>
      <c r="N827">
        <v>143</v>
      </c>
    </row>
    <row r="828" spans="12:14" x14ac:dyDescent="0.35">
      <c r="L828">
        <v>807</v>
      </c>
      <c r="M828">
        <f t="shared" si="28"/>
        <v>115670</v>
      </c>
      <c r="N828">
        <v>144</v>
      </c>
    </row>
    <row r="829" spans="12:14" x14ac:dyDescent="0.35">
      <c r="L829">
        <v>808</v>
      </c>
      <c r="M829">
        <f t="shared" si="28"/>
        <v>115813</v>
      </c>
      <c r="N829">
        <v>143</v>
      </c>
    </row>
    <row r="830" spans="12:14" x14ac:dyDescent="0.35">
      <c r="L830">
        <v>809</v>
      </c>
      <c r="M830">
        <f t="shared" si="28"/>
        <v>115956</v>
      </c>
      <c r="N830">
        <v>143</v>
      </c>
    </row>
    <row r="831" spans="12:14" x14ac:dyDescent="0.35">
      <c r="L831">
        <v>810</v>
      </c>
      <c r="M831">
        <f t="shared" si="28"/>
        <v>116100</v>
      </c>
      <c r="N831">
        <v>144</v>
      </c>
    </row>
    <row r="832" spans="12:14" x14ac:dyDescent="0.35">
      <c r="L832">
        <v>811</v>
      </c>
      <c r="M832">
        <f t="shared" si="28"/>
        <v>116243</v>
      </c>
      <c r="N832">
        <v>143</v>
      </c>
    </row>
    <row r="833" spans="12:14" x14ac:dyDescent="0.35">
      <c r="L833">
        <v>812</v>
      </c>
      <c r="M833">
        <f t="shared" si="28"/>
        <v>116386</v>
      </c>
      <c r="N833">
        <v>143</v>
      </c>
    </row>
    <row r="834" spans="12:14" x14ac:dyDescent="0.35">
      <c r="L834">
        <v>813</v>
      </c>
      <c r="M834">
        <f t="shared" si="28"/>
        <v>116530</v>
      </c>
      <c r="N834">
        <v>144</v>
      </c>
    </row>
    <row r="835" spans="12:14" x14ac:dyDescent="0.35">
      <c r="L835">
        <v>814</v>
      </c>
      <c r="M835">
        <f t="shared" si="28"/>
        <v>116673</v>
      </c>
      <c r="N835">
        <v>143</v>
      </c>
    </row>
    <row r="836" spans="12:14" x14ac:dyDescent="0.35">
      <c r="L836">
        <v>815</v>
      </c>
      <c r="M836">
        <f t="shared" si="28"/>
        <v>116816</v>
      </c>
      <c r="N836">
        <v>143</v>
      </c>
    </row>
    <row r="837" spans="12:14" x14ac:dyDescent="0.35">
      <c r="L837">
        <v>816</v>
      </c>
      <c r="M837">
        <f t="shared" si="28"/>
        <v>116960</v>
      </c>
      <c r="N837">
        <v>144</v>
      </c>
    </row>
    <row r="838" spans="12:14" x14ac:dyDescent="0.35">
      <c r="L838">
        <v>817</v>
      </c>
      <c r="M838">
        <f t="shared" si="28"/>
        <v>117103</v>
      </c>
      <c r="N838">
        <v>143</v>
      </c>
    </row>
    <row r="839" spans="12:14" x14ac:dyDescent="0.35">
      <c r="L839">
        <v>818</v>
      </c>
      <c r="M839">
        <f t="shared" si="28"/>
        <v>117246</v>
      </c>
      <c r="N839">
        <v>143</v>
      </c>
    </row>
    <row r="840" spans="12:14" x14ac:dyDescent="0.35">
      <c r="L840">
        <v>819</v>
      </c>
      <c r="M840">
        <f t="shared" si="28"/>
        <v>117390</v>
      </c>
      <c r="N840">
        <v>144</v>
      </c>
    </row>
    <row r="841" spans="12:14" x14ac:dyDescent="0.35">
      <c r="L841">
        <v>820</v>
      </c>
      <c r="M841">
        <f t="shared" si="28"/>
        <v>117533</v>
      </c>
      <c r="N841">
        <v>143</v>
      </c>
    </row>
    <row r="842" spans="12:14" x14ac:dyDescent="0.35">
      <c r="L842">
        <v>821</v>
      </c>
      <c r="M842">
        <f t="shared" si="28"/>
        <v>117676</v>
      </c>
      <c r="N842">
        <v>143</v>
      </c>
    </row>
    <row r="843" spans="12:14" x14ac:dyDescent="0.35">
      <c r="L843">
        <v>822</v>
      </c>
      <c r="M843">
        <f t="shared" si="28"/>
        <v>117820</v>
      </c>
      <c r="N843">
        <v>144</v>
      </c>
    </row>
    <row r="844" spans="12:14" x14ac:dyDescent="0.35">
      <c r="L844">
        <v>823</v>
      </c>
      <c r="M844">
        <f t="shared" si="28"/>
        <v>117963</v>
      </c>
      <c r="N844">
        <v>143</v>
      </c>
    </row>
    <row r="845" spans="12:14" x14ac:dyDescent="0.35">
      <c r="L845">
        <v>824</v>
      </c>
      <c r="M845">
        <f t="shared" si="28"/>
        <v>118106</v>
      </c>
      <c r="N845">
        <v>143</v>
      </c>
    </row>
    <row r="846" spans="12:14" x14ac:dyDescent="0.35">
      <c r="L846">
        <v>825</v>
      </c>
      <c r="M846">
        <f t="shared" si="28"/>
        <v>118250</v>
      </c>
      <c r="N846">
        <v>144</v>
      </c>
    </row>
    <row r="847" spans="12:14" x14ac:dyDescent="0.35">
      <c r="L847">
        <v>826</v>
      </c>
      <c r="M847">
        <f t="shared" si="28"/>
        <v>118393</v>
      </c>
      <c r="N847">
        <v>143</v>
      </c>
    </row>
    <row r="848" spans="12:14" x14ac:dyDescent="0.35">
      <c r="L848">
        <v>827</v>
      </c>
      <c r="M848">
        <f t="shared" si="28"/>
        <v>118536</v>
      </c>
      <c r="N848">
        <v>143</v>
      </c>
    </row>
    <row r="849" spans="12:14" x14ac:dyDescent="0.35">
      <c r="L849">
        <v>828</v>
      </c>
      <c r="M849">
        <f t="shared" si="28"/>
        <v>118680</v>
      </c>
      <c r="N849">
        <v>144</v>
      </c>
    </row>
    <row r="850" spans="12:14" x14ac:dyDescent="0.35">
      <c r="L850">
        <v>829</v>
      </c>
      <c r="M850">
        <f t="shared" si="28"/>
        <v>118823</v>
      </c>
      <c r="N850">
        <v>143</v>
      </c>
    </row>
    <row r="851" spans="12:14" x14ac:dyDescent="0.35">
      <c r="L851">
        <v>830</v>
      </c>
      <c r="M851">
        <f t="shared" si="28"/>
        <v>118966</v>
      </c>
      <c r="N851">
        <v>143</v>
      </c>
    </row>
    <row r="852" spans="12:14" x14ac:dyDescent="0.35">
      <c r="L852">
        <v>831</v>
      </c>
      <c r="M852">
        <f t="shared" si="28"/>
        <v>119110</v>
      </c>
      <c r="N852">
        <v>144</v>
      </c>
    </row>
    <row r="853" spans="12:14" x14ac:dyDescent="0.35">
      <c r="L853">
        <v>832</v>
      </c>
      <c r="M853">
        <f t="shared" si="28"/>
        <v>119253</v>
      </c>
      <c r="N853">
        <v>143</v>
      </c>
    </row>
    <row r="854" spans="12:14" x14ac:dyDescent="0.35">
      <c r="L854">
        <v>833</v>
      </c>
      <c r="M854">
        <f t="shared" si="28"/>
        <v>119396</v>
      </c>
      <c r="N854">
        <v>143</v>
      </c>
    </row>
    <row r="855" spans="12:14" x14ac:dyDescent="0.35">
      <c r="L855">
        <v>834</v>
      </c>
      <c r="M855">
        <f t="shared" si="28"/>
        <v>119540</v>
      </c>
      <c r="N855">
        <v>144</v>
      </c>
    </row>
    <row r="856" spans="12:14" x14ac:dyDescent="0.35">
      <c r="L856">
        <v>835</v>
      </c>
      <c r="M856">
        <f t="shared" ref="M856:M919" si="29">M855+N856</f>
        <v>119683</v>
      </c>
      <c r="N856">
        <v>143</v>
      </c>
    </row>
    <row r="857" spans="12:14" x14ac:dyDescent="0.35">
      <c r="L857">
        <v>836</v>
      </c>
      <c r="M857">
        <f t="shared" si="29"/>
        <v>119826</v>
      </c>
      <c r="N857">
        <v>143</v>
      </c>
    </row>
    <row r="858" spans="12:14" x14ac:dyDescent="0.35">
      <c r="L858">
        <v>837</v>
      </c>
      <c r="M858">
        <f t="shared" si="29"/>
        <v>119970</v>
      </c>
      <c r="N858">
        <v>144</v>
      </c>
    </row>
    <row r="859" spans="12:14" x14ac:dyDescent="0.35">
      <c r="L859">
        <v>838</v>
      </c>
      <c r="M859">
        <f t="shared" si="29"/>
        <v>120113</v>
      </c>
      <c r="N859">
        <v>143</v>
      </c>
    </row>
    <row r="860" spans="12:14" x14ac:dyDescent="0.35">
      <c r="L860">
        <v>839</v>
      </c>
      <c r="M860">
        <f t="shared" si="29"/>
        <v>120256</v>
      </c>
      <c r="N860">
        <v>143</v>
      </c>
    </row>
    <row r="861" spans="12:14" x14ac:dyDescent="0.35">
      <c r="L861">
        <v>840</v>
      </c>
      <c r="M861">
        <f t="shared" si="29"/>
        <v>120400</v>
      </c>
      <c r="N861">
        <v>144</v>
      </c>
    </row>
    <row r="862" spans="12:14" x14ac:dyDescent="0.35">
      <c r="L862">
        <v>841</v>
      </c>
      <c r="M862">
        <f t="shared" si="29"/>
        <v>120543</v>
      </c>
      <c r="N862">
        <v>143</v>
      </c>
    </row>
    <row r="863" spans="12:14" x14ac:dyDescent="0.35">
      <c r="L863">
        <v>842</v>
      </c>
      <c r="M863">
        <f t="shared" si="29"/>
        <v>120686</v>
      </c>
      <c r="N863">
        <v>143</v>
      </c>
    </row>
    <row r="864" spans="12:14" x14ac:dyDescent="0.35">
      <c r="L864">
        <v>843</v>
      </c>
      <c r="M864">
        <f t="shared" si="29"/>
        <v>120830</v>
      </c>
      <c r="N864">
        <v>144</v>
      </c>
    </row>
    <row r="865" spans="12:14" x14ac:dyDescent="0.35">
      <c r="L865">
        <v>844</v>
      </c>
      <c r="M865">
        <f t="shared" si="29"/>
        <v>120973</v>
      </c>
      <c r="N865">
        <v>143</v>
      </c>
    </row>
    <row r="866" spans="12:14" x14ac:dyDescent="0.35">
      <c r="L866">
        <v>845</v>
      </c>
      <c r="M866">
        <f t="shared" si="29"/>
        <v>121116</v>
      </c>
      <c r="N866">
        <v>143</v>
      </c>
    </row>
    <row r="867" spans="12:14" x14ac:dyDescent="0.35">
      <c r="L867">
        <v>846</v>
      </c>
      <c r="M867">
        <f t="shared" si="29"/>
        <v>121260</v>
      </c>
      <c r="N867">
        <v>144</v>
      </c>
    </row>
    <row r="868" spans="12:14" x14ac:dyDescent="0.35">
      <c r="L868">
        <v>847</v>
      </c>
      <c r="M868">
        <f t="shared" si="29"/>
        <v>121403</v>
      </c>
      <c r="N868">
        <v>143</v>
      </c>
    </row>
    <row r="869" spans="12:14" x14ac:dyDescent="0.35">
      <c r="L869">
        <v>848</v>
      </c>
      <c r="M869">
        <f t="shared" si="29"/>
        <v>121546</v>
      </c>
      <c r="N869">
        <v>143</v>
      </c>
    </row>
    <row r="870" spans="12:14" x14ac:dyDescent="0.35">
      <c r="L870">
        <v>849</v>
      </c>
      <c r="M870">
        <f t="shared" si="29"/>
        <v>121690</v>
      </c>
      <c r="N870">
        <v>144</v>
      </c>
    </row>
    <row r="871" spans="12:14" x14ac:dyDescent="0.35">
      <c r="L871">
        <v>850</v>
      </c>
      <c r="M871">
        <f t="shared" si="29"/>
        <v>121833</v>
      </c>
      <c r="N871">
        <v>143</v>
      </c>
    </row>
    <row r="872" spans="12:14" x14ac:dyDescent="0.35">
      <c r="L872">
        <v>851</v>
      </c>
      <c r="M872">
        <f t="shared" si="29"/>
        <v>121976</v>
      </c>
      <c r="N872">
        <v>143</v>
      </c>
    </row>
    <row r="873" spans="12:14" x14ac:dyDescent="0.35">
      <c r="L873">
        <v>852</v>
      </c>
      <c r="M873">
        <f t="shared" si="29"/>
        <v>122120</v>
      </c>
      <c r="N873">
        <v>144</v>
      </c>
    </row>
    <row r="874" spans="12:14" x14ac:dyDescent="0.35">
      <c r="L874">
        <v>853</v>
      </c>
      <c r="M874">
        <f t="shared" si="29"/>
        <v>122263</v>
      </c>
      <c r="N874">
        <v>143</v>
      </c>
    </row>
    <row r="875" spans="12:14" x14ac:dyDescent="0.35">
      <c r="L875">
        <v>854</v>
      </c>
      <c r="M875">
        <f t="shared" si="29"/>
        <v>122406</v>
      </c>
      <c r="N875">
        <v>143</v>
      </c>
    </row>
    <row r="876" spans="12:14" x14ac:dyDescent="0.35">
      <c r="L876">
        <v>855</v>
      </c>
      <c r="M876">
        <f t="shared" si="29"/>
        <v>122550</v>
      </c>
      <c r="N876">
        <v>144</v>
      </c>
    </row>
    <row r="877" spans="12:14" x14ac:dyDescent="0.35">
      <c r="L877">
        <v>856</v>
      </c>
      <c r="M877">
        <f t="shared" si="29"/>
        <v>122693</v>
      </c>
      <c r="N877">
        <v>143</v>
      </c>
    </row>
    <row r="878" spans="12:14" x14ac:dyDescent="0.35">
      <c r="L878">
        <v>857</v>
      </c>
      <c r="M878">
        <f t="shared" si="29"/>
        <v>122836</v>
      </c>
      <c r="N878">
        <v>143</v>
      </c>
    </row>
    <row r="879" spans="12:14" x14ac:dyDescent="0.35">
      <c r="L879">
        <v>858</v>
      </c>
      <c r="M879">
        <f t="shared" si="29"/>
        <v>122980</v>
      </c>
      <c r="N879">
        <v>144</v>
      </c>
    </row>
    <row r="880" spans="12:14" x14ac:dyDescent="0.35">
      <c r="L880">
        <v>859</v>
      </c>
      <c r="M880">
        <f t="shared" si="29"/>
        <v>123123</v>
      </c>
      <c r="N880">
        <v>143</v>
      </c>
    </row>
    <row r="881" spans="12:14" x14ac:dyDescent="0.35">
      <c r="L881">
        <v>860</v>
      </c>
      <c r="M881">
        <f t="shared" si="29"/>
        <v>123266</v>
      </c>
      <c r="N881">
        <v>143</v>
      </c>
    </row>
    <row r="882" spans="12:14" x14ac:dyDescent="0.35">
      <c r="L882">
        <v>861</v>
      </c>
      <c r="M882">
        <f t="shared" si="29"/>
        <v>123410</v>
      </c>
      <c r="N882">
        <v>144</v>
      </c>
    </row>
    <row r="883" spans="12:14" x14ac:dyDescent="0.35">
      <c r="L883">
        <v>862</v>
      </c>
      <c r="M883">
        <f t="shared" si="29"/>
        <v>123553</v>
      </c>
      <c r="N883">
        <v>143</v>
      </c>
    </row>
    <row r="884" spans="12:14" x14ac:dyDescent="0.35">
      <c r="L884">
        <v>863</v>
      </c>
      <c r="M884">
        <f t="shared" si="29"/>
        <v>123696</v>
      </c>
      <c r="N884">
        <v>143</v>
      </c>
    </row>
    <row r="885" spans="12:14" x14ac:dyDescent="0.35">
      <c r="L885">
        <v>864</v>
      </c>
      <c r="M885">
        <f t="shared" si="29"/>
        <v>123840</v>
      </c>
      <c r="N885">
        <v>144</v>
      </c>
    </row>
    <row r="886" spans="12:14" x14ac:dyDescent="0.35">
      <c r="L886">
        <v>865</v>
      </c>
      <c r="M886">
        <f t="shared" si="29"/>
        <v>123983</v>
      </c>
      <c r="N886">
        <v>143</v>
      </c>
    </row>
    <row r="887" spans="12:14" x14ac:dyDescent="0.35">
      <c r="L887">
        <v>866</v>
      </c>
      <c r="M887">
        <f t="shared" si="29"/>
        <v>124126</v>
      </c>
      <c r="N887">
        <v>143</v>
      </c>
    </row>
    <row r="888" spans="12:14" x14ac:dyDescent="0.35">
      <c r="L888">
        <v>867</v>
      </c>
      <c r="M888">
        <f t="shared" si="29"/>
        <v>124270</v>
      </c>
      <c r="N888">
        <v>144</v>
      </c>
    </row>
    <row r="889" spans="12:14" x14ac:dyDescent="0.35">
      <c r="L889">
        <v>868</v>
      </c>
      <c r="M889">
        <f t="shared" si="29"/>
        <v>124413</v>
      </c>
      <c r="N889">
        <v>143</v>
      </c>
    </row>
    <row r="890" spans="12:14" x14ac:dyDescent="0.35">
      <c r="L890">
        <v>869</v>
      </c>
      <c r="M890">
        <f t="shared" si="29"/>
        <v>124556</v>
      </c>
      <c r="N890">
        <v>143</v>
      </c>
    </row>
    <row r="891" spans="12:14" x14ac:dyDescent="0.35">
      <c r="L891">
        <v>870</v>
      </c>
      <c r="M891">
        <f t="shared" si="29"/>
        <v>124700</v>
      </c>
      <c r="N891">
        <v>144</v>
      </c>
    </row>
    <row r="892" spans="12:14" x14ac:dyDescent="0.35">
      <c r="L892">
        <v>871</v>
      </c>
      <c r="M892">
        <f t="shared" si="29"/>
        <v>124843</v>
      </c>
      <c r="N892">
        <v>143</v>
      </c>
    </row>
    <row r="893" spans="12:14" x14ac:dyDescent="0.35">
      <c r="L893">
        <v>872</v>
      </c>
      <c r="M893">
        <f t="shared" si="29"/>
        <v>124986</v>
      </c>
      <c r="N893">
        <v>143</v>
      </c>
    </row>
    <row r="894" spans="12:14" x14ac:dyDescent="0.35">
      <c r="L894">
        <v>873</v>
      </c>
      <c r="M894">
        <f t="shared" si="29"/>
        <v>125130</v>
      </c>
      <c r="N894">
        <v>144</v>
      </c>
    </row>
    <row r="895" spans="12:14" x14ac:dyDescent="0.35">
      <c r="L895">
        <v>874</v>
      </c>
      <c r="M895">
        <f t="shared" si="29"/>
        <v>125273</v>
      </c>
      <c r="N895">
        <v>143</v>
      </c>
    </row>
    <row r="896" spans="12:14" x14ac:dyDescent="0.35">
      <c r="L896">
        <v>875</v>
      </c>
      <c r="M896">
        <f t="shared" si="29"/>
        <v>125416</v>
      </c>
      <c r="N896">
        <v>143</v>
      </c>
    </row>
    <row r="897" spans="12:14" x14ac:dyDescent="0.35">
      <c r="L897">
        <v>876</v>
      </c>
      <c r="M897">
        <f t="shared" si="29"/>
        <v>125560</v>
      </c>
      <c r="N897">
        <v>144</v>
      </c>
    </row>
    <row r="898" spans="12:14" x14ac:dyDescent="0.35">
      <c r="L898">
        <v>877</v>
      </c>
      <c r="M898">
        <f t="shared" si="29"/>
        <v>125703</v>
      </c>
      <c r="N898">
        <v>143</v>
      </c>
    </row>
    <row r="899" spans="12:14" x14ac:dyDescent="0.35">
      <c r="L899">
        <v>878</v>
      </c>
      <c r="M899">
        <f t="shared" si="29"/>
        <v>125846</v>
      </c>
      <c r="N899">
        <v>143</v>
      </c>
    </row>
    <row r="900" spans="12:14" x14ac:dyDescent="0.35">
      <c r="L900">
        <v>879</v>
      </c>
      <c r="M900">
        <f t="shared" si="29"/>
        <v>125990</v>
      </c>
      <c r="N900">
        <v>144</v>
      </c>
    </row>
    <row r="901" spans="12:14" x14ac:dyDescent="0.35">
      <c r="L901">
        <v>880</v>
      </c>
      <c r="M901">
        <f t="shared" si="29"/>
        <v>126133</v>
      </c>
      <c r="N901">
        <v>143</v>
      </c>
    </row>
    <row r="902" spans="12:14" x14ac:dyDescent="0.35">
      <c r="L902">
        <v>881</v>
      </c>
      <c r="M902">
        <f t="shared" si="29"/>
        <v>126276</v>
      </c>
      <c r="N902">
        <v>143</v>
      </c>
    </row>
    <row r="903" spans="12:14" x14ac:dyDescent="0.35">
      <c r="L903">
        <v>882</v>
      </c>
      <c r="M903">
        <f t="shared" si="29"/>
        <v>126420</v>
      </c>
      <c r="N903">
        <v>144</v>
      </c>
    </row>
    <row r="904" spans="12:14" x14ac:dyDescent="0.35">
      <c r="L904">
        <v>883</v>
      </c>
      <c r="M904">
        <f t="shared" si="29"/>
        <v>126563</v>
      </c>
      <c r="N904">
        <v>143</v>
      </c>
    </row>
    <row r="905" spans="12:14" x14ac:dyDescent="0.35">
      <c r="L905">
        <v>884</v>
      </c>
      <c r="M905">
        <f t="shared" si="29"/>
        <v>126706</v>
      </c>
      <c r="N905">
        <v>143</v>
      </c>
    </row>
    <row r="906" spans="12:14" x14ac:dyDescent="0.35">
      <c r="L906">
        <v>885</v>
      </c>
      <c r="M906">
        <f t="shared" si="29"/>
        <v>126850</v>
      </c>
      <c r="N906">
        <v>144</v>
      </c>
    </row>
    <row r="907" spans="12:14" x14ac:dyDescent="0.35">
      <c r="L907">
        <v>886</v>
      </c>
      <c r="M907">
        <f t="shared" si="29"/>
        <v>126993</v>
      </c>
      <c r="N907">
        <v>143</v>
      </c>
    </row>
    <row r="908" spans="12:14" x14ac:dyDescent="0.35">
      <c r="L908">
        <v>887</v>
      </c>
      <c r="M908">
        <f t="shared" si="29"/>
        <v>127136</v>
      </c>
      <c r="N908">
        <v>143</v>
      </c>
    </row>
    <row r="909" spans="12:14" x14ac:dyDescent="0.35">
      <c r="L909">
        <v>888</v>
      </c>
      <c r="M909">
        <f t="shared" si="29"/>
        <v>127280</v>
      </c>
      <c r="N909">
        <v>144</v>
      </c>
    </row>
    <row r="910" spans="12:14" x14ac:dyDescent="0.35">
      <c r="L910">
        <v>889</v>
      </c>
      <c r="M910">
        <f t="shared" si="29"/>
        <v>127423</v>
      </c>
      <c r="N910">
        <v>143</v>
      </c>
    </row>
    <row r="911" spans="12:14" x14ac:dyDescent="0.35">
      <c r="L911">
        <v>890</v>
      </c>
      <c r="M911">
        <f t="shared" si="29"/>
        <v>127566</v>
      </c>
      <c r="N911">
        <v>143</v>
      </c>
    </row>
    <row r="912" spans="12:14" x14ac:dyDescent="0.35">
      <c r="L912">
        <v>891</v>
      </c>
      <c r="M912">
        <f t="shared" si="29"/>
        <v>127710</v>
      </c>
      <c r="N912">
        <v>144</v>
      </c>
    </row>
    <row r="913" spans="12:14" x14ac:dyDescent="0.35">
      <c r="L913">
        <v>892</v>
      </c>
      <c r="M913">
        <f t="shared" si="29"/>
        <v>127853</v>
      </c>
      <c r="N913">
        <v>143</v>
      </c>
    </row>
    <row r="914" spans="12:14" x14ac:dyDescent="0.35">
      <c r="L914">
        <v>893</v>
      </c>
      <c r="M914">
        <f t="shared" si="29"/>
        <v>127996</v>
      </c>
      <c r="N914">
        <v>143</v>
      </c>
    </row>
    <row r="915" spans="12:14" x14ac:dyDescent="0.35">
      <c r="L915">
        <v>894</v>
      </c>
      <c r="M915">
        <f t="shared" si="29"/>
        <v>128140</v>
      </c>
      <c r="N915">
        <v>144</v>
      </c>
    </row>
    <row r="916" spans="12:14" x14ac:dyDescent="0.35">
      <c r="L916">
        <v>895</v>
      </c>
      <c r="M916">
        <f t="shared" si="29"/>
        <v>128283</v>
      </c>
      <c r="N916">
        <v>143</v>
      </c>
    </row>
    <row r="917" spans="12:14" x14ac:dyDescent="0.35">
      <c r="L917">
        <v>896</v>
      </c>
      <c r="M917">
        <f t="shared" si="29"/>
        <v>128426</v>
      </c>
      <c r="N917">
        <v>143</v>
      </c>
    </row>
    <row r="918" spans="12:14" x14ac:dyDescent="0.35">
      <c r="L918">
        <v>897</v>
      </c>
      <c r="M918">
        <f t="shared" si="29"/>
        <v>128570</v>
      </c>
      <c r="N918">
        <v>144</v>
      </c>
    </row>
    <row r="919" spans="12:14" x14ac:dyDescent="0.35">
      <c r="L919">
        <v>898</v>
      </c>
      <c r="M919">
        <f t="shared" si="29"/>
        <v>128713</v>
      </c>
      <c r="N919">
        <v>143</v>
      </c>
    </row>
    <row r="920" spans="12:14" x14ac:dyDescent="0.35">
      <c r="L920">
        <v>899</v>
      </c>
      <c r="M920">
        <f t="shared" ref="M920:M981" si="30">M919+N920</f>
        <v>128856</v>
      </c>
      <c r="N920">
        <v>143</v>
      </c>
    </row>
    <row r="921" spans="12:14" x14ac:dyDescent="0.35">
      <c r="L921">
        <v>900</v>
      </c>
      <c r="M921">
        <f t="shared" si="30"/>
        <v>129000</v>
      </c>
      <c r="N921">
        <v>144</v>
      </c>
    </row>
    <row r="922" spans="12:14" x14ac:dyDescent="0.35">
      <c r="L922">
        <v>901</v>
      </c>
      <c r="M922">
        <f t="shared" si="30"/>
        <v>129143</v>
      </c>
      <c r="N922">
        <v>143</v>
      </c>
    </row>
    <row r="923" spans="12:14" x14ac:dyDescent="0.35">
      <c r="L923">
        <v>902</v>
      </c>
      <c r="M923">
        <f t="shared" si="30"/>
        <v>129286</v>
      </c>
      <c r="N923">
        <v>143</v>
      </c>
    </row>
    <row r="924" spans="12:14" x14ac:dyDescent="0.35">
      <c r="L924">
        <v>903</v>
      </c>
      <c r="M924">
        <f t="shared" si="30"/>
        <v>129430</v>
      </c>
      <c r="N924">
        <v>144</v>
      </c>
    </row>
    <row r="925" spans="12:14" x14ac:dyDescent="0.35">
      <c r="L925">
        <v>904</v>
      </c>
      <c r="M925">
        <f t="shared" si="30"/>
        <v>129573</v>
      </c>
      <c r="N925">
        <v>143</v>
      </c>
    </row>
    <row r="926" spans="12:14" x14ac:dyDescent="0.35">
      <c r="L926">
        <v>905</v>
      </c>
      <c r="M926">
        <f t="shared" si="30"/>
        <v>129716</v>
      </c>
      <c r="N926">
        <v>143</v>
      </c>
    </row>
    <row r="927" spans="12:14" x14ac:dyDescent="0.35">
      <c r="L927">
        <v>906</v>
      </c>
      <c r="M927">
        <f t="shared" si="30"/>
        <v>129860</v>
      </c>
      <c r="N927">
        <v>144</v>
      </c>
    </row>
    <row r="928" spans="12:14" x14ac:dyDescent="0.35">
      <c r="L928">
        <v>907</v>
      </c>
      <c r="M928">
        <f t="shared" si="30"/>
        <v>130003</v>
      </c>
      <c r="N928">
        <v>143</v>
      </c>
    </row>
    <row r="929" spans="12:14" x14ac:dyDescent="0.35">
      <c r="L929">
        <v>908</v>
      </c>
      <c r="M929">
        <f t="shared" si="30"/>
        <v>130146</v>
      </c>
      <c r="N929">
        <v>143</v>
      </c>
    </row>
    <row r="930" spans="12:14" x14ac:dyDescent="0.35">
      <c r="L930">
        <v>909</v>
      </c>
      <c r="M930">
        <f t="shared" si="30"/>
        <v>130290</v>
      </c>
      <c r="N930">
        <v>144</v>
      </c>
    </row>
    <row r="931" spans="12:14" x14ac:dyDescent="0.35">
      <c r="L931">
        <v>910</v>
      </c>
      <c r="M931">
        <f t="shared" si="30"/>
        <v>130433</v>
      </c>
      <c r="N931">
        <v>143</v>
      </c>
    </row>
    <row r="932" spans="12:14" x14ac:dyDescent="0.35">
      <c r="L932">
        <v>911</v>
      </c>
      <c r="M932">
        <f t="shared" si="30"/>
        <v>130576</v>
      </c>
      <c r="N932">
        <v>143</v>
      </c>
    </row>
    <row r="933" spans="12:14" x14ac:dyDescent="0.35">
      <c r="L933">
        <v>912</v>
      </c>
      <c r="M933">
        <f t="shared" si="30"/>
        <v>130720</v>
      </c>
      <c r="N933">
        <v>144</v>
      </c>
    </row>
    <row r="934" spans="12:14" x14ac:dyDescent="0.35">
      <c r="L934">
        <v>913</v>
      </c>
      <c r="M934">
        <f t="shared" si="30"/>
        <v>130863</v>
      </c>
      <c r="N934">
        <v>143</v>
      </c>
    </row>
    <row r="935" spans="12:14" x14ac:dyDescent="0.35">
      <c r="L935">
        <v>914</v>
      </c>
      <c r="M935">
        <f t="shared" si="30"/>
        <v>131006</v>
      </c>
      <c r="N935">
        <v>143</v>
      </c>
    </row>
    <row r="936" spans="12:14" x14ac:dyDescent="0.35">
      <c r="L936">
        <v>915</v>
      </c>
      <c r="M936">
        <f t="shared" si="30"/>
        <v>131150</v>
      </c>
      <c r="N936">
        <v>144</v>
      </c>
    </row>
    <row r="937" spans="12:14" x14ac:dyDescent="0.35">
      <c r="L937">
        <v>916</v>
      </c>
      <c r="M937">
        <f t="shared" si="30"/>
        <v>131293</v>
      </c>
      <c r="N937">
        <v>143</v>
      </c>
    </row>
    <row r="938" spans="12:14" x14ac:dyDescent="0.35">
      <c r="L938">
        <v>917</v>
      </c>
      <c r="M938">
        <f t="shared" si="30"/>
        <v>131436</v>
      </c>
      <c r="N938">
        <v>143</v>
      </c>
    </row>
    <row r="939" spans="12:14" x14ac:dyDescent="0.35">
      <c r="L939">
        <v>918</v>
      </c>
      <c r="M939">
        <f t="shared" si="30"/>
        <v>131580</v>
      </c>
      <c r="N939">
        <v>144</v>
      </c>
    </row>
    <row r="940" spans="12:14" x14ac:dyDescent="0.35">
      <c r="L940">
        <v>919</v>
      </c>
      <c r="M940">
        <f t="shared" si="30"/>
        <v>131723</v>
      </c>
      <c r="N940">
        <v>143</v>
      </c>
    </row>
    <row r="941" spans="12:14" x14ac:dyDescent="0.35">
      <c r="L941">
        <v>920</v>
      </c>
      <c r="M941">
        <f t="shared" si="30"/>
        <v>131866</v>
      </c>
      <c r="N941">
        <v>143</v>
      </c>
    </row>
    <row r="942" spans="12:14" x14ac:dyDescent="0.35">
      <c r="L942">
        <v>921</v>
      </c>
      <c r="M942">
        <f t="shared" si="30"/>
        <v>132010</v>
      </c>
      <c r="N942">
        <v>144</v>
      </c>
    </row>
    <row r="943" spans="12:14" x14ac:dyDescent="0.35">
      <c r="L943">
        <v>922</v>
      </c>
      <c r="M943">
        <f t="shared" si="30"/>
        <v>132153</v>
      </c>
      <c r="N943">
        <v>143</v>
      </c>
    </row>
    <row r="944" spans="12:14" x14ac:dyDescent="0.35">
      <c r="L944">
        <v>923</v>
      </c>
      <c r="M944">
        <f t="shared" si="30"/>
        <v>132296</v>
      </c>
      <c r="N944">
        <v>143</v>
      </c>
    </row>
    <row r="945" spans="12:14" x14ac:dyDescent="0.35">
      <c r="L945">
        <v>924</v>
      </c>
      <c r="M945">
        <f t="shared" si="30"/>
        <v>132440</v>
      </c>
      <c r="N945">
        <v>144</v>
      </c>
    </row>
    <row r="946" spans="12:14" x14ac:dyDescent="0.35">
      <c r="L946">
        <v>925</v>
      </c>
      <c r="M946">
        <f t="shared" si="30"/>
        <v>132583</v>
      </c>
      <c r="N946">
        <v>143</v>
      </c>
    </row>
    <row r="947" spans="12:14" x14ac:dyDescent="0.35">
      <c r="L947">
        <v>926</v>
      </c>
      <c r="M947">
        <f t="shared" si="30"/>
        <v>132726</v>
      </c>
      <c r="N947">
        <v>143</v>
      </c>
    </row>
    <row r="948" spans="12:14" x14ac:dyDescent="0.35">
      <c r="L948">
        <v>927</v>
      </c>
      <c r="M948">
        <f t="shared" si="30"/>
        <v>132870</v>
      </c>
      <c r="N948">
        <v>144</v>
      </c>
    </row>
    <row r="949" spans="12:14" x14ac:dyDescent="0.35">
      <c r="L949">
        <v>928</v>
      </c>
      <c r="M949">
        <f t="shared" si="30"/>
        <v>133013</v>
      </c>
      <c r="N949">
        <v>143</v>
      </c>
    </row>
    <row r="950" spans="12:14" x14ac:dyDescent="0.35">
      <c r="L950">
        <v>929</v>
      </c>
      <c r="M950">
        <f t="shared" si="30"/>
        <v>133156</v>
      </c>
      <c r="N950">
        <v>143</v>
      </c>
    </row>
    <row r="951" spans="12:14" x14ac:dyDescent="0.35">
      <c r="L951">
        <v>930</v>
      </c>
      <c r="M951">
        <f t="shared" si="30"/>
        <v>133300</v>
      </c>
      <c r="N951">
        <v>144</v>
      </c>
    </row>
    <row r="952" spans="12:14" x14ac:dyDescent="0.35">
      <c r="L952">
        <v>931</v>
      </c>
      <c r="M952">
        <f t="shared" si="30"/>
        <v>133443</v>
      </c>
      <c r="N952">
        <v>143</v>
      </c>
    </row>
    <row r="953" spans="12:14" x14ac:dyDescent="0.35">
      <c r="L953">
        <v>932</v>
      </c>
      <c r="M953">
        <f t="shared" si="30"/>
        <v>133586</v>
      </c>
      <c r="N953">
        <v>143</v>
      </c>
    </row>
    <row r="954" spans="12:14" x14ac:dyDescent="0.35">
      <c r="L954">
        <v>933</v>
      </c>
      <c r="M954">
        <f t="shared" si="30"/>
        <v>133730</v>
      </c>
      <c r="N954">
        <v>144</v>
      </c>
    </row>
    <row r="955" spans="12:14" x14ac:dyDescent="0.35">
      <c r="L955">
        <v>934</v>
      </c>
      <c r="M955">
        <f t="shared" si="30"/>
        <v>133873</v>
      </c>
      <c r="N955">
        <v>143</v>
      </c>
    </row>
    <row r="956" spans="12:14" x14ac:dyDescent="0.35">
      <c r="L956">
        <v>935</v>
      </c>
      <c r="M956">
        <f t="shared" si="30"/>
        <v>134016</v>
      </c>
      <c r="N956">
        <v>143</v>
      </c>
    </row>
    <row r="957" spans="12:14" x14ac:dyDescent="0.35">
      <c r="L957">
        <v>936</v>
      </c>
      <c r="M957">
        <f t="shared" si="30"/>
        <v>134160</v>
      </c>
      <c r="N957">
        <v>144</v>
      </c>
    </row>
    <row r="958" spans="12:14" x14ac:dyDescent="0.35">
      <c r="L958">
        <v>937</v>
      </c>
      <c r="M958">
        <f t="shared" si="30"/>
        <v>134303</v>
      </c>
      <c r="N958">
        <v>143</v>
      </c>
    </row>
    <row r="959" spans="12:14" x14ac:dyDescent="0.35">
      <c r="L959">
        <v>938</v>
      </c>
      <c r="M959">
        <f t="shared" si="30"/>
        <v>134446</v>
      </c>
      <c r="N959">
        <v>143</v>
      </c>
    </row>
    <row r="960" spans="12:14" x14ac:dyDescent="0.35">
      <c r="L960">
        <v>939</v>
      </c>
      <c r="M960">
        <f t="shared" si="30"/>
        <v>134590</v>
      </c>
      <c r="N960">
        <v>144</v>
      </c>
    </row>
    <row r="961" spans="12:14" x14ac:dyDescent="0.35">
      <c r="L961">
        <v>940</v>
      </c>
      <c r="M961">
        <f t="shared" si="30"/>
        <v>134733</v>
      </c>
      <c r="N961">
        <v>143</v>
      </c>
    </row>
    <row r="962" spans="12:14" x14ac:dyDescent="0.35">
      <c r="L962">
        <v>941</v>
      </c>
      <c r="M962">
        <f t="shared" si="30"/>
        <v>134876</v>
      </c>
      <c r="N962">
        <v>143</v>
      </c>
    </row>
    <row r="963" spans="12:14" x14ac:dyDescent="0.35">
      <c r="L963">
        <v>942</v>
      </c>
      <c r="M963">
        <f t="shared" si="30"/>
        <v>135020</v>
      </c>
      <c r="N963">
        <v>144</v>
      </c>
    </row>
    <row r="964" spans="12:14" x14ac:dyDescent="0.35">
      <c r="L964">
        <v>943</v>
      </c>
      <c r="M964">
        <f t="shared" si="30"/>
        <v>135163</v>
      </c>
      <c r="N964">
        <v>143</v>
      </c>
    </row>
    <row r="965" spans="12:14" x14ac:dyDescent="0.35">
      <c r="L965">
        <v>944</v>
      </c>
      <c r="M965">
        <f t="shared" si="30"/>
        <v>135306</v>
      </c>
      <c r="N965">
        <v>143</v>
      </c>
    </row>
    <row r="966" spans="12:14" x14ac:dyDescent="0.35">
      <c r="L966">
        <v>945</v>
      </c>
      <c r="M966">
        <f t="shared" si="30"/>
        <v>135450</v>
      </c>
      <c r="N966">
        <v>144</v>
      </c>
    </row>
    <row r="967" spans="12:14" x14ac:dyDescent="0.35">
      <c r="L967">
        <v>946</v>
      </c>
      <c r="M967">
        <f t="shared" si="30"/>
        <v>135593</v>
      </c>
      <c r="N967">
        <v>143</v>
      </c>
    </row>
    <row r="968" spans="12:14" x14ac:dyDescent="0.35">
      <c r="L968">
        <v>947</v>
      </c>
      <c r="M968">
        <f t="shared" si="30"/>
        <v>135736</v>
      </c>
      <c r="N968">
        <v>143</v>
      </c>
    </row>
    <row r="969" spans="12:14" x14ac:dyDescent="0.35">
      <c r="L969">
        <v>948</v>
      </c>
      <c r="M969">
        <f t="shared" si="30"/>
        <v>135880</v>
      </c>
      <c r="N969">
        <v>144</v>
      </c>
    </row>
    <row r="970" spans="12:14" x14ac:dyDescent="0.35">
      <c r="L970">
        <v>949</v>
      </c>
      <c r="M970">
        <f t="shared" si="30"/>
        <v>136023</v>
      </c>
      <c r="N970">
        <v>143</v>
      </c>
    </row>
    <row r="971" spans="12:14" x14ac:dyDescent="0.35">
      <c r="L971">
        <v>950</v>
      </c>
      <c r="M971">
        <f t="shared" si="30"/>
        <v>136166</v>
      </c>
      <c r="N971">
        <v>143</v>
      </c>
    </row>
    <row r="972" spans="12:14" x14ac:dyDescent="0.35">
      <c r="L972">
        <v>951</v>
      </c>
      <c r="M972">
        <f t="shared" si="30"/>
        <v>136310</v>
      </c>
      <c r="N972">
        <v>144</v>
      </c>
    </row>
    <row r="973" spans="12:14" x14ac:dyDescent="0.35">
      <c r="L973">
        <v>952</v>
      </c>
      <c r="M973">
        <f t="shared" si="30"/>
        <v>136453</v>
      </c>
      <c r="N973">
        <v>143</v>
      </c>
    </row>
    <row r="974" spans="12:14" x14ac:dyDescent="0.35">
      <c r="L974">
        <v>953</v>
      </c>
      <c r="M974">
        <f t="shared" si="30"/>
        <v>136596</v>
      </c>
      <c r="N974">
        <v>143</v>
      </c>
    </row>
    <row r="975" spans="12:14" x14ac:dyDescent="0.35">
      <c r="L975">
        <v>954</v>
      </c>
      <c r="M975">
        <f t="shared" si="30"/>
        <v>136740</v>
      </c>
      <c r="N975">
        <v>144</v>
      </c>
    </row>
    <row r="976" spans="12:14" x14ac:dyDescent="0.35">
      <c r="L976">
        <v>955</v>
      </c>
      <c r="M976">
        <f t="shared" si="30"/>
        <v>136883</v>
      </c>
      <c r="N976">
        <v>143</v>
      </c>
    </row>
    <row r="977" spans="12:14" x14ac:dyDescent="0.35">
      <c r="L977">
        <v>956</v>
      </c>
      <c r="M977">
        <f t="shared" si="30"/>
        <v>137026</v>
      </c>
      <c r="N977">
        <v>143</v>
      </c>
    </row>
    <row r="978" spans="12:14" x14ac:dyDescent="0.35">
      <c r="L978">
        <v>957</v>
      </c>
      <c r="M978">
        <f t="shared" si="30"/>
        <v>137170</v>
      </c>
      <c r="N978">
        <v>144</v>
      </c>
    </row>
    <row r="979" spans="12:14" x14ac:dyDescent="0.35">
      <c r="L979">
        <v>958</v>
      </c>
      <c r="M979">
        <f t="shared" si="30"/>
        <v>137313</v>
      </c>
      <c r="N979">
        <v>143</v>
      </c>
    </row>
    <row r="980" spans="12:14" x14ac:dyDescent="0.35">
      <c r="L980">
        <v>959</v>
      </c>
      <c r="M980">
        <f t="shared" si="30"/>
        <v>137456</v>
      </c>
      <c r="N980">
        <v>143</v>
      </c>
    </row>
    <row r="981" spans="12:14" x14ac:dyDescent="0.35">
      <c r="L981">
        <v>960</v>
      </c>
      <c r="M981">
        <f t="shared" si="30"/>
        <v>137600</v>
      </c>
      <c r="N981">
        <v>144</v>
      </c>
    </row>
  </sheetData>
  <sheetProtection algorithmName="SHA-512" hashValue="d+zKxJI0OuVA4JrFskp9ugPlzKL55cS7W5gfPln0l/dJO2QuPg+w1oDJHs8Fe4s/9rdiIVwoReKDZV1X6fH0SA==" saltValue="CdfQB0Cm55dcckfAIdz6IQ==" spinCount="100000" sheet="1" objects="1" scenarios="1"/>
  <mergeCells count="9">
    <mergeCell ref="H10:H11"/>
    <mergeCell ref="I4:I9"/>
    <mergeCell ref="H4:H9"/>
    <mergeCell ref="A2:G2"/>
    <mergeCell ref="A4:A5"/>
    <mergeCell ref="B4:B5"/>
    <mergeCell ref="A7:A8"/>
    <mergeCell ref="B7:B8"/>
    <mergeCell ref="F7:F9"/>
  </mergeCells>
  <hyperlinks>
    <hyperlink ref="A15" location="_ftn1" display="_ftn1" xr:uid="{1B9F8231-D3E5-4324-BB0E-334DA95FE68F}"/>
  </hyperlink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15OPMSMT0001-78-43503</_dlc_DocId>
    <_dlc_DocIdUrl xmlns="0104a4cd-1400-468e-be1b-c7aad71d7d5a">
      <Url>https://op.msmt.cz/_layouts/15/DocIdRedir.aspx?ID=15OPMSMT0001-78-43503</Url>
      <Description>15OPMSMT0001-78-43503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E299F07-D932-4430-B22A-E62FD3FEF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D9C99-D3A0-4DDF-96D9-C67DB36198A7}">
  <ds:schemaRefs>
    <ds:schemaRef ds:uri="http://purl.org/dc/elements/1.1/"/>
    <ds:schemaRef ds:uri="http://purl.org/dc/dcmitype/"/>
    <ds:schemaRef ds:uri="0104a4cd-1400-468e-be1b-c7aad71d7d5a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B30A58E-CBC4-4B2A-828A-076C661B3E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ED6941-3575-4162-85FA-EE05DD40754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Kalkulačka Aktivita 3_žádost</vt:lpstr>
      <vt:lpstr>Pomocná tabulka_návrat. granty</vt:lpstr>
      <vt:lpstr>Podpůrná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Haken Jiří</dc:creator>
  <cp:lastModifiedBy>Haken Jiří</cp:lastModifiedBy>
  <dcterms:created xsi:type="dcterms:W3CDTF">2022-06-06T10:09:29Z</dcterms:created>
  <dcterms:modified xsi:type="dcterms:W3CDTF">2024-12-18T09:21:57Z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b8ff324b-1d28-48f1-b8fe-b31484f3fcc7</vt:lpwstr>
  </property>
</Properties>
</file>