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IS ESF\21+\"/>
    </mc:Choice>
  </mc:AlternateContent>
  <xr:revisionPtr revIDLastSave="0" documentId="13_ncr:201_{885A6C3F-8769-4BFB-A48F-12B5F5C29B81}" xr6:coauthVersionLast="47" xr6:coauthVersionMax="47" xr10:uidLastSave="{00000000-0000-0000-0000-000000000000}"/>
  <workbookProtection workbookAlgorithmName="SHA-512" workbookHashValue="+dw3os67Z4RGvCjKJXFkxtiJCzNbsU/yTs1XEbbDvRS97h121S92Ga343ZThtUVW+9V3iym4fQyC4i+u3305zw==" workbookSaltValue="7UbtECSZ9eT9qHzSFIKz3A==" workbookSpinCount="100000" lockStructure="1"/>
  <bookViews>
    <workbookView xWindow="-120" yWindow="-120" windowWidth="24240" windowHeight="13140" xr2:uid="{4C85953D-5997-43F8-92CD-14D676718288}"/>
  </bookViews>
  <sheets>
    <sheet name="karta" sheetId="1" r:id="rId1"/>
    <sheet name="sada_indi" sheetId="4" r:id="rId2"/>
    <sheet name="DEGURBIA" sheetId="5" state="hidden" r:id="rId3"/>
    <sheet name="data" sheetId="2" state="hidden" r:id="rId4"/>
    <sheet name="dataset" sheetId="3" state="hidden" r:id="rId5"/>
  </sheets>
  <definedNames>
    <definedName name="_xlnm._FilterDatabase" localSheetId="1" hidden="1">sada_indi!$A$2:$D$2</definedName>
    <definedName name="bookmark7" localSheetId="0">karta!$B$75</definedName>
    <definedName name="bookmark8" localSheetId="0">karta!$B$80</definedName>
    <definedName name="RČ" localSheetId="0">karta!$K$10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B33" i="4"/>
  <c r="C17" i="4"/>
  <c r="C16" i="4"/>
  <c r="C1" i="4"/>
  <c r="B60" i="4"/>
  <c r="D1" i="4"/>
  <c r="C24" i="4" l="1"/>
  <c r="B5" i="4"/>
  <c r="B53" i="4" s="1"/>
  <c r="B4" i="4"/>
  <c r="B52" i="4" s="1"/>
  <c r="B59" i="4" l="1"/>
  <c r="B51" i="4"/>
  <c r="B58" i="4"/>
  <c r="B57" i="4" s="1"/>
  <c r="B7" i="4"/>
  <c r="B21" i="4"/>
  <c r="B25" i="4"/>
  <c r="B11" i="4"/>
  <c r="B14" i="4"/>
  <c r="B43" i="4"/>
  <c r="B47" i="4"/>
  <c r="B50" i="4"/>
  <c r="B44" i="4"/>
  <c r="B22" i="4"/>
  <c r="B26" i="4"/>
  <c r="B13" i="4"/>
  <c r="B10" i="4"/>
  <c r="B34" i="4"/>
  <c r="B49" i="4"/>
  <c r="B46" i="4"/>
  <c r="B23" i="4"/>
  <c r="B20" i="4"/>
  <c r="B16" i="4"/>
  <c r="B39" i="4"/>
  <c r="B31" i="4"/>
  <c r="B40" i="4"/>
  <c r="B28" i="4"/>
  <c r="B41" i="4"/>
  <c r="B42" i="4"/>
  <c r="B29" i="4"/>
  <c r="B32" i="4"/>
  <c r="B17" i="4"/>
  <c r="B35" i="4"/>
  <c r="B8" i="4"/>
  <c r="B3" i="4"/>
  <c r="C3" i="4" s="1"/>
  <c r="B48" i="4" l="1"/>
  <c r="B37" i="4"/>
  <c r="C37" i="4" s="1"/>
  <c r="B19" i="4"/>
  <c r="B24" i="4"/>
  <c r="B12" i="4"/>
  <c r="C12" i="4" s="1"/>
  <c r="B38" i="4"/>
  <c r="C38" i="4" s="1"/>
  <c r="B45" i="4"/>
  <c r="C45" i="4" s="1"/>
  <c r="B36" i="4"/>
  <c r="C36" i="4" s="1"/>
  <c r="B30" i="4"/>
  <c r="B18" i="4"/>
  <c r="B27" i="4"/>
  <c r="C8" i="4"/>
  <c r="C48" i="4"/>
  <c r="B15" i="4"/>
  <c r="C15" i="4" s="1"/>
  <c r="B9" i="4"/>
  <c r="C51" i="4"/>
  <c r="C57" i="4"/>
  <c r="C60" i="4"/>
  <c r="C18" i="4" l="1"/>
  <c r="C27" i="4"/>
  <c r="C7" i="4"/>
  <c r="B6" i="4"/>
  <c r="B18" i="3"/>
  <c r="B19" i="3"/>
  <c r="B17" i="3"/>
  <c r="B25" i="3"/>
  <c r="B24" i="3"/>
  <c r="B23" i="3"/>
  <c r="B22" i="3"/>
  <c r="B21" i="3"/>
  <c r="B20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1" i="3"/>
  <c r="C9" i="4" l="1"/>
  <c r="C6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tc={318D5FBC-59D5-4B93-B058-BFF2D4CF31A0}</author>
  </authors>
  <commentList>
    <comment ref="C3" authorId="0" shapeId="0" xr:uid="{318D5FBC-59D5-4B93-B058-BFF2D4CF31A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Kontrola na vyplnění pohlaví</t>
      </text>
    </comment>
  </commentList>
</comments>
</file>

<file path=xl/sharedStrings.xml><?xml version="1.0" encoding="utf-8"?>
<sst xmlns="http://schemas.openxmlformats.org/spreadsheetml/2006/main" count="4280" uniqueCount="2024">
  <si>
    <t>Verze formuláře</t>
  </si>
  <si>
    <t>ESF-OP JAK 2022.01</t>
  </si>
  <si>
    <t>KARTA ÚČASTNÍKA OP JAK</t>
  </si>
  <si>
    <t>Operační program Jan Amos Komenský</t>
  </si>
  <si>
    <t xml:space="preserve">Identifikace projektu </t>
  </si>
  <si>
    <t xml:space="preserve">Registrační číslo projektu: </t>
  </si>
  <si>
    <t>Název projektu:</t>
  </si>
  <si>
    <t>Příjemce podpory (název):</t>
  </si>
  <si>
    <t>Základní údaje o podpořené osobě</t>
  </si>
  <si>
    <t xml:space="preserve">Titul před: </t>
  </si>
  <si>
    <t>Titul za:</t>
  </si>
  <si>
    <t xml:space="preserve">Jméno: </t>
  </si>
  <si>
    <t xml:space="preserve">Příjmení: </t>
  </si>
  <si>
    <t>Datum narození:</t>
  </si>
  <si>
    <t xml:space="preserve">Adresa trvalého bydliště </t>
  </si>
  <si>
    <t>Obec:</t>
  </si>
  <si>
    <t>Číslo popisné:</t>
  </si>
  <si>
    <t>Část obce:</t>
  </si>
  <si>
    <t xml:space="preserve">Číslo orientační: </t>
  </si>
  <si>
    <t>Ulice:</t>
  </si>
  <si>
    <t>PSČ:</t>
  </si>
  <si>
    <t>E-mail:</t>
  </si>
  <si>
    <t>Telefon: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</si>
  <si>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1"/>
        <color theme="1"/>
        <rFont val="Trebuchet MS"/>
        <family val="2"/>
        <charset val="238"/>
      </rPr>
      <t>Údaje zaznamenávané nejpozději před ukončením účasti osoby v projektu</t>
    </r>
  </si>
  <si>
    <t xml:space="preserve">Podle pohlaví </t>
  </si>
  <si>
    <t>vyberte z číselníku</t>
  </si>
  <si>
    <t>Podpořená osoba může patřit pouze do jedné z vymezených skupin.</t>
  </si>
  <si>
    <t>Podle postavení na trhu práce</t>
  </si>
  <si>
    <t>Podpořená osoba může patřit pouze do jedné z vymezených skupin. V případě souběhu se uvádí převažující charakteristika.</t>
  </si>
  <si>
    <t>2 - osoby samostatně výdělečně činné (včetně žen na mateřské dovolené, které byly před nástupem této dovolené OSVČ)</t>
  </si>
  <si>
    <t>Podle nejvyššího dosaženého vzdělání</t>
  </si>
  <si>
    <r>
      <t>Podpořená osoba musí</t>
    </r>
    <r>
      <rPr>
        <i/>
        <u/>
        <sz val="7"/>
        <color rgb="FF008080"/>
        <rFont val="Trebuchet MS"/>
        <family val="2"/>
        <charset val="238"/>
      </rPr>
      <t xml:space="preserve"> </t>
    </r>
    <r>
      <rPr>
        <i/>
        <sz val="7"/>
        <color theme="1"/>
        <rFont val="Trebuchet MS"/>
        <family val="2"/>
        <charset val="238"/>
      </rPr>
      <t>patřit do jedné z vymezených skupin.</t>
    </r>
  </si>
  <si>
    <t>Podle typu znevýhodnění**</t>
  </si>
  <si>
    <t>** Citlivé údaje – účastník může odmítnout je poskytnout</t>
  </si>
  <si>
    <t>Podpořená osoba může patřit do více vymezených skupin (případně do žádné).</t>
  </si>
  <si>
    <r>
      <t xml:space="preserve">účastníci se zdravotním postižením </t>
    </r>
    <r>
      <rPr>
        <vertAlign val="superscript"/>
        <sz val="10"/>
        <color theme="1"/>
        <rFont val="Trebuchet MS"/>
        <family val="2"/>
        <charset val="238"/>
      </rPr>
      <t>6</t>
    </r>
  </si>
  <si>
    <r>
      <t>státní příslušníci třetích zemí</t>
    </r>
    <r>
      <rPr>
        <vertAlign val="superscript"/>
        <sz val="10"/>
        <color theme="1"/>
        <rFont val="Trebuchet MS"/>
        <family val="2"/>
        <charset val="238"/>
      </rPr>
      <t xml:space="preserve"> 7</t>
    </r>
  </si>
  <si>
    <r>
      <t xml:space="preserve">účastníci zahraničního původu </t>
    </r>
    <r>
      <rPr>
        <vertAlign val="superscript"/>
        <sz val="10"/>
        <color theme="1"/>
        <rFont val="Trebuchet MS"/>
        <family val="2"/>
        <charset val="238"/>
      </rPr>
      <t>8</t>
    </r>
  </si>
  <si>
    <r>
      <t>příslušníci menšin (včetně marginalizovaných komunit, jako jsou Romové)</t>
    </r>
    <r>
      <rPr>
        <vertAlign val="superscript"/>
        <sz val="10"/>
        <color theme="1"/>
        <rFont val="Trebuchet MS"/>
        <family val="2"/>
        <charset val="238"/>
      </rPr>
      <t xml:space="preserve"> 9</t>
    </r>
  </si>
  <si>
    <r>
      <t xml:space="preserve">osoby bez přístřeší nebo osoby vyloučené z přístupu k bydlení </t>
    </r>
    <r>
      <rPr>
        <vertAlign val="superscript"/>
        <sz val="10"/>
        <color theme="1"/>
        <rFont val="Trebuchet MS"/>
        <family val="2"/>
        <charset val="238"/>
      </rPr>
      <t>10</t>
    </r>
  </si>
  <si>
    <t>V</t>
  </si>
  <si>
    <t>Podpis</t>
  </si>
  <si>
    <t>Dne</t>
  </si>
  <si>
    <t>Osoby jsou dlouhodobě nezaměstnané, pokud jejich nezaměstnanost trvá nepřetržitě déle než 12 měsíců.</t>
  </si>
  <si>
    <t>Osoba je považovaná za neaktivní, když není zaměstnaná (včetně OSVČ), ani registrovaná na Úřadu práce ČR (jako uchazeč o zaměstnání). Patří sem i matky na mateřské dovolené a osoby na rodičovské dovolené, které nebyly před nástupem této dovolené ani zaměstnány, ani nepatřily mezi OSVČ a osoby pobírajících invalidní důchod a osoby pobírajících starobní důchod, které nepatří ani do kategorie zaměstnanci, ani do kategorie OSVČ a nejsou registrované na Úřadu práce ČR.</t>
  </si>
  <si>
    <t>„ISCED 0 – 2“ pokrývá nedokončené základní vzdělání až střední vzdělání bez maturity i výučního listu praktické jednoleté.</t>
  </si>
  <si>
    <t>„ISCED 3 – 4“ pokrývá střední vzdělání bez maturity i výučního listu praktické dvouleté až pomaturitní a nástavbové studium.</t>
  </si>
  <si>
    <t>„ISCED 5 – 8“ pokrývá vyšší odborné vzdělání až vysokoškolské doktorské vzdělání (včetně vzdělání uvedeným stupňům odpovídajícího).</t>
  </si>
  <si>
    <t>Do kategorie osob se zdravotním postižením patří v souladu s § 67 zákona č. 435/2004 Sb. fyzické osoby, které jsou orgánem sociálního zabezpečení uznány a) invalidními ve třetím stupni, b) invalidními v prvním nebo druhém stupni, c) zdravotně znevýhodněnými. Do této kategorie patří také fyzické osoby, které byly uznány Úřadem práce ČR zdravotně znevýhodněnými, a rozhodnutí nepozbylo platnosti. V případě projektů týkajících se škol a školských zařízení se nad rámec výše uvedeného zdravotně postiženými účastníky rozumí také děti, žáci a studenti se zdravotním postižením dle § 16 zákona č. 561/2004 Sb., a vyhlášky č. 73/2005 Sb., kteří potřebují speciální pomoc při vzdělávání kvůli svému znevýhodnění.</t>
  </si>
  <si>
    <t>Státním příslušníkem třetí země se rozumí jakákoli osoba, která není občanem Unie ve smyslu čl. 20 odst. 1 SFEU, s výjimkou osob s vícenásobným občanstvím, kde alespoň jedno občanství je z členského státu EU. Státní příslušníci třetích zemí zahrnují osoby bez státní příslušnosti a osoby s neurčenou národností.</t>
  </si>
  <si>
    <t>Účastníci, jejichž oba rodiče se narodili mimo ČR nebo účastníci, kteří mají české občanství, nicméně původem jsou cizinci. Patří sem i osoby, jejichž rodiče se narodili v ČR a poté emigrovali.</t>
  </si>
  <si>
    <t>Účastníci, kteří žijí na území ČR, avšak pocházejí z území mimo ČR, náleží do některé z národnostních menšin či potřebují speciální pomoc na trhu práce kvůli jazyku či jinému kulturnímu znevýhodnění/ problémům. V ČR jsou národnostní menšiny uvedeny výčtem v článku 3 statutu Rady vlády pro národnostní menšiny. (Jedná se o celkem 14 menšin: běloruskou, bulharskou, chorvatskou, maďarskou, německou, polskou, romskou, rusínskou, ruskou, řeckou, slovenskou, srbskou, ukrajinskou, vietnamskou).</t>
  </si>
  <si>
    <t>Jedná se o osoby, jejichž bydlení je nejisté nebo neodpovídá standardům bydlení v daném prostředí (z důvodu chudoby, zadlužení, provizorního charakteru ubytování, blížícího se propuštění z instituce, pobytu bez právního nároku apod.), osoby v ubytovacím zařízení pro bezdomovce, osoby spící venku (bez střechy) – „na ulici“ / bez přístřeší, a tudíž potřebují speciální pomoc v procesu začlenění se na trhu práce.</t>
  </si>
  <si>
    <r>
      <t>2. Údaje zaznamenávané po ukončení účasti osoby v projektu</t>
    </r>
    <r>
      <rPr>
        <sz val="4.5"/>
        <color theme="1"/>
        <rFont val="Trebuchet MS"/>
        <family val="2"/>
        <charset val="238"/>
      </rPr>
      <t>11</t>
    </r>
  </si>
  <si>
    <t>Stav je zjišťován nejpozději do 4 týdnů od ukončení účasti osoby v projektu. Postihuje změnu v době od zahájení účasti osoby na projektu až do okamžiku zjišťování.</t>
  </si>
  <si>
    <t>Účastník se nově zapojil do procesu vzdělávání/odborné přípravy</t>
  </si>
  <si>
    <t>ANO</t>
  </si>
  <si>
    <t>NE</t>
  </si>
  <si>
    <t>Datum</t>
  </si>
  <si>
    <t>Pokud bude účastník po ukončení své účasti v projektu (a vyplnění sekce 2 dotazníku) znovu zapojen do téhož projektu, musí po opětovném ukončení své účasti sekci 2 aktualizovat.</t>
  </si>
  <si>
    <t>Totožnost a kontaktní údaje správce osobních údajů</t>
  </si>
  <si>
    <t>Ministerstvo školství, mládeže a tělovýchovy</t>
  </si>
  <si>
    <t>Karmelitská 529/5</t>
  </si>
  <si>
    <t>118 12 Praha 1</t>
  </si>
  <si>
    <t>Datová schránka: vidaawt</t>
  </si>
  <si>
    <t>Kontaktní údaje pověřence pro ochranu osobních údajů</t>
  </si>
  <si>
    <t>Kontaktní údaje pověřence jsou uveřejněny na webových stránkách:</t>
  </si>
  <si>
    <t>http://www.msmt.cz/ministerstvo/lubos-sychra</t>
  </si>
  <si>
    <t>Účel zpracování osobních údajů</t>
  </si>
  <si>
    <t>V souladu s čl. 6 nařízení Evropského parlamentu a Rady (EU) 2016/679 ze dne 27. dubna 2016, o ochraně fyzických osob v souvislosti se zpracováním osobních údajů a o volném pohybu těchto údajů a o zrušení směrnice 95/46/ES (dále jen „Obecné nařízení o ochraně osobních údajů“), jsou údaje uvedené v této Kartě účastníka shromažďovány a zpracovávány výhradně za účelem prokázání řádného a efektivního nakládání s prostředky Evropského sociálního fondu plus, které byly na realizaci projektu poskytnuty z Operačního programu Jan Amos Komenský. Údaje z tohoto formuláře budou použity pro přípravu zpráv o realizaci projektu. Tento formulář může být kontrolován pracovníky implementační struktury uvedeného operačního programu nebo osobami pověřenými k provedení kontroly při zachování mlčenlivosti o všech kontrolovaných údajích.</t>
  </si>
  <si>
    <t>Právní základ pro zpracování osobních údajů</t>
  </si>
  <si>
    <r>
      <t>Ministerstvo školství, mládeže a tělovýchovy je jakožto správce osobních údajů zpracovávaných v souvislosti s realizací projektů podpořených z Operačního programu Jan Amos Komenský oprávněno zpracovávat v tomto formuláři uvedené osobní údaje podpořené osoby na základě nařízení Evropského parlamentu a Rady (EU) č. 2021/1057 ze dne 24. června 2021, kterým se zřizuje Evropský sociální fond plus (ESF+) a zrušuje nařízení (EU) č. 1296/2013 (zejména jeho přílohy I).
Realizátor projektu podpořeného z Operačního programu Jan Amos Komenský je oprávněn zpracovávat v tomto formuláři uvedené osobní údaje podpořené osoby na základě pověření vydaného správcem (tj. Ministerstvem školství, mládeže a tělovýchovy) v souladu s čl. 28 Obecného nařízení o ochraně osobních údajů.</t>
    </r>
    <r>
      <rPr>
        <vertAlign val="superscript"/>
        <sz val="10"/>
        <color rgb="FF000000"/>
        <rFont val="Trebuchet MS"/>
        <family val="2"/>
        <charset val="238"/>
      </rPr>
      <t>12</t>
    </r>
  </si>
  <si>
    <r>
      <t>Poučení o právech podle čl. 13 a 14 Obecného nařízení o ochraně osobních</t>
    </r>
    <r>
      <rPr>
        <sz val="12"/>
        <color theme="1"/>
        <rFont val="Trebuchet MS"/>
        <family val="2"/>
        <charset val="238"/>
      </rPr>
      <t xml:space="preserve"> </t>
    </r>
    <r>
      <rPr>
        <b/>
        <sz val="11"/>
        <color theme="1"/>
        <rFont val="Trebuchet MS"/>
        <family val="2"/>
        <charset val="238"/>
      </rPr>
      <t>údajů</t>
    </r>
  </si>
  <si>
    <t xml:space="preserve">Podpořená osoba má právo požadovat přístup ke svým osobním údajům (tedy informaci, jaké osobní údaje jsou zpracovávány) a vydání kopie zpracovávaných osobních údajů. 
Podpořená osoba má právo na to, aby správce bez zbytečného odkladu opravil nepřesné osobní údaje, které se ho týkají, nebo doplnil neúplné osobní údaje.
V případě, že se podpořená osoba domnívá, že jsou její osobní údaje zpracovávané realizátorem projektu a/nebo správcem nepřesné, má právo na omezení zpracování do doby ověření přesnosti osobních údajů. Žádost o přístup ke svým osobním údajům a žádost o opravu zpracovávaných osobních údajů lze podat v elektronické formě a zaslat na adresu: opjak@msmt.cz
Pokud se podpořená osoba domnívá, že zpracováním jejích osobních údajů bylo porušeno Obecné nařízení o ochraně osobních údajů, má právo podat stížnost u Úřadu pro ochranu osobních údajů. Neposkytnutí osobních údajů může mít za následek odepření podpory či služby financované z projektu.
</t>
  </si>
  <si>
    <t>Doba uchovávání osobních údajů</t>
  </si>
  <si>
    <r>
      <t xml:space="preserve">V tomto formuláři uvedené osobní údaje jsou/budou uchovávány pro účely jejich zpracování v souladu s čl. 6 Obecného nařízení o ochraně osobních údajů, po dobu deseti let od 1. 1. roku následujícího po roce, ve kterém uplyne lhůta pro splnění poslední podmínky pro realizaci projektu či jeho </t>
    </r>
    <r>
      <rPr>
        <sz val="10"/>
        <color rgb="FF000000"/>
        <rFont val="Trebuchet MS"/>
        <family val="2"/>
        <charset val="238"/>
      </rPr>
      <t>udržitelnost,</t>
    </r>
    <r>
      <rPr>
        <sz val="10"/>
        <color theme="1"/>
        <rFont val="Trebuchet MS"/>
        <family val="2"/>
        <charset val="238"/>
      </rPr>
      <t xml:space="preserve"> tedy po dobu, po kterou je Evropská komise oprávněna provádět kontrolu Operačního programu Jan Amos Komenský.</t>
    </r>
  </si>
  <si>
    <t>Využití informačních systémů MPSV a ČSSZ</t>
  </si>
  <si>
    <t>Kromě v tomto formuláři uvedených osobních údajů mohou být v souvislosti s realizací projektu podpořeného z Operačního programu Jan Amos Komenský Ministerstvem školství, mládeže a tělovýchovy nebo osobami oprávněnými k provedení kontroly zpracovávány i další osobní údaje týkající se podpořené osoby, které jsou obsaženy v systémech Ministerstva práce a sociálních věcí a České správy sociálního zabezpečení, pokud se jedná o údaje nezbytné pro zajištění výše uvedeného účelu. Těmito osobními údaji jsou např. údaje o tom, zda je podpořená osoba uchazečem o zaměstnání vedeným v evidenci Úřadu práce České republiky, zda je podpořená osoba zaměstnána a po jakou dobu, zda je podpořená osoba osobou samostatně výdělečně činnou.</t>
  </si>
  <si>
    <t>Nařízení Evropského parlamentu a Rady (EU) 2016/679 ze dne 27. dubna 2016 o ochraně fyzických osob v souvislosti se zpracováním osobních údajů a o volném pohybu těchto údajů a o zrušení směrnice 95/46/ES (obecné nařízení o ochraně údajů)</t>
  </si>
  <si>
    <t>Vyber výzvu</t>
  </si>
  <si>
    <t>Kód NČI indikátoru</t>
  </si>
  <si>
    <t>Dosažená hodnota</t>
  </si>
  <si>
    <t>600000</t>
  </si>
  <si>
    <t>600010</t>
  </si>
  <si>
    <t>600020</t>
  </si>
  <si>
    <t>601000</t>
  </si>
  <si>
    <t>601010</t>
  </si>
  <si>
    <t>601020</t>
  </si>
  <si>
    <t>602000</t>
  </si>
  <si>
    <t>602010</t>
  </si>
  <si>
    <t>602020</t>
  </si>
  <si>
    <t>603000</t>
  </si>
  <si>
    <t>603010</t>
  </si>
  <si>
    <t>603020</t>
  </si>
  <si>
    <t>605000</t>
  </si>
  <si>
    <t>605010</t>
  </si>
  <si>
    <t>605020</t>
  </si>
  <si>
    <t>606001</t>
  </si>
  <si>
    <t>606002</t>
  </si>
  <si>
    <t>606011</t>
  </si>
  <si>
    <t>606012</t>
  </si>
  <si>
    <t>606021</t>
  </si>
  <si>
    <t>606022</t>
  </si>
  <si>
    <t>607002</t>
  </si>
  <si>
    <t>607012</t>
  </si>
  <si>
    <t>607022</t>
  </si>
  <si>
    <t>609000</t>
  </si>
  <si>
    <t>609010</t>
  </si>
  <si>
    <t>609020</t>
  </si>
  <si>
    <t>610000</t>
  </si>
  <si>
    <t>610010</t>
  </si>
  <si>
    <t>610020</t>
  </si>
  <si>
    <t>611000</t>
  </si>
  <si>
    <t>611010</t>
  </si>
  <si>
    <t>611020</t>
  </si>
  <si>
    <t>615001</t>
  </si>
  <si>
    <t>615002</t>
  </si>
  <si>
    <t>615003</t>
  </si>
  <si>
    <t>615011</t>
  </si>
  <si>
    <t>615012</t>
  </si>
  <si>
    <t>615013</t>
  </si>
  <si>
    <t>615021</t>
  </si>
  <si>
    <t>615022</t>
  </si>
  <si>
    <t>615023</t>
  </si>
  <si>
    <t>616000</t>
  </si>
  <si>
    <t>616010</t>
  </si>
  <si>
    <t>616020</t>
  </si>
  <si>
    <t>618000</t>
  </si>
  <si>
    <t>618010</t>
  </si>
  <si>
    <t>618020</t>
  </si>
  <si>
    <t>619000</t>
  </si>
  <si>
    <t>619010</t>
  </si>
  <si>
    <t>619020</t>
  </si>
  <si>
    <t>624000</t>
  </si>
  <si>
    <t>624010</t>
  </si>
  <si>
    <t>624020</t>
  </si>
  <si>
    <t>625000</t>
  </si>
  <si>
    <t>625010</t>
  </si>
  <si>
    <t>625020</t>
  </si>
  <si>
    <t>626000</t>
  </si>
  <si>
    <t>626010</t>
  </si>
  <si>
    <t>626020</t>
  </si>
  <si>
    <t>627000</t>
  </si>
  <si>
    <t>627010</t>
  </si>
  <si>
    <t>627020</t>
  </si>
  <si>
    <t>629000</t>
  </si>
  <si>
    <t>629010</t>
  </si>
  <si>
    <t>629020</t>
  </si>
  <si>
    <t>630000</t>
  </si>
  <si>
    <t>630010</t>
  </si>
  <si>
    <t>630020</t>
  </si>
  <si>
    <t>1 - zaměstnanci (včetně žen na mateřské dovolené, které byly před nástupem této dovolené zaměstnány)</t>
  </si>
  <si>
    <t>zaměstananí</t>
  </si>
  <si>
    <t>OSVČ</t>
  </si>
  <si>
    <t>3 - osoby na rodičovské dovolené (osoby, které byly před nástupem této dovolené zaměstnány nebo samostatně výdělečně činné)</t>
  </si>
  <si>
    <t>rodičovská</t>
  </si>
  <si>
    <t>4 - dlouhodobě nezaměstnaní registrovaní na Úřadu práce ČR (1)</t>
  </si>
  <si>
    <t>dlouhodobě nezaměstnaní</t>
  </si>
  <si>
    <t>5 - nezaměstnaní - ostatní, registrovaní na Úřadu práce ČR</t>
  </si>
  <si>
    <t>nezaměstananí</t>
  </si>
  <si>
    <t>6 - neaktivní osoby (2)</t>
  </si>
  <si>
    <t>neaktivní</t>
  </si>
  <si>
    <t>1. stupeň základní školy nebo 2. stupeň základní školy či 1. - 4. ročník 8letých gymnázií či konzervatoře anebo 1. - 2. ročník 6letých gymnázií, tj. osoby s preprimárním (ISCED 0), primárním (ISCED 1) nebo nižším sekundárním (ISCED 2) vzděláním (3)</t>
  </si>
  <si>
    <t>ISCED 0 - 2</t>
  </si>
  <si>
    <t>středoškolské, maturita či vyučení anebo pomaturitní studium, tj. osoby s vyšším sekundárním (ISCED 3) nebo postsekundárním (ISCED 4) vzděláním (4)</t>
  </si>
  <si>
    <t>ISCED 3 - 4</t>
  </si>
  <si>
    <t>vyšší odborné, bakalářské, magisterské, doktorské studium, tj. osoby s terciárním (ISCED 5 až 8) vzděláním (5)</t>
  </si>
  <si>
    <t>ISCED 5 - 8</t>
  </si>
  <si>
    <t>Pohlaví</t>
  </si>
  <si>
    <t>Postavení na trhu práce</t>
  </si>
  <si>
    <t>Dosažené vzdělání</t>
  </si>
  <si>
    <t>účastníci se zdravotním postižením</t>
  </si>
  <si>
    <t>státní příslušníci třetích zemí</t>
  </si>
  <si>
    <t>účastníci zahraničního původu</t>
  </si>
  <si>
    <t>příslušníci menšin</t>
  </si>
  <si>
    <t>osoby bez přístřeší nebo osoby vyloučené z přístupu k bydlení</t>
  </si>
  <si>
    <t>Datum vyplnění</t>
  </si>
  <si>
    <t>jiné</t>
  </si>
  <si>
    <t>Název indikátoru</t>
  </si>
  <si>
    <t>Celkový počet účastníků</t>
  </si>
  <si>
    <t>Celkový počet účastníků - muži</t>
  </si>
  <si>
    <t>Celkový počet účastníků - ženy</t>
  </si>
  <si>
    <t>Nezaměstnaní, včetně dlouhodobě nezaměstnaných</t>
  </si>
  <si>
    <t>Nezaměstnaní, včetně dlouhodobě nezaměstnaných - muži</t>
  </si>
  <si>
    <t>Nezaměstnaní, včetně dlouhodobě nezaměstnaných - ženy</t>
  </si>
  <si>
    <t>Dlouhodobě nezaměstnaní</t>
  </si>
  <si>
    <t>Dlouhodobě nezaměstnaní - muži</t>
  </si>
  <si>
    <t>Dlouhodobě nezaměstnaní - ženy</t>
  </si>
  <si>
    <t>Neaktivní</t>
  </si>
  <si>
    <t>Neaktivní - muži</t>
  </si>
  <si>
    <t>Neaktivní - ženy</t>
  </si>
  <si>
    <t>Zaměstnaní, včetně osob samostatně výdělečně činných</t>
  </si>
  <si>
    <t>Zaměstnaní, včetně osob samostatně výdělečně činných - muži</t>
  </si>
  <si>
    <t>Zaměstnaní, včetně osob samostatně výdělečně činných - ženy</t>
  </si>
  <si>
    <t>Účastníci mladší 18 let</t>
  </si>
  <si>
    <t>Účastníci ve věku od 18 do 29 let</t>
  </si>
  <si>
    <t>Účastníci mladší 18 let - muži</t>
  </si>
  <si>
    <t>Účastníci ve věku od 18 do 29 let - muži</t>
  </si>
  <si>
    <t>Účastníci mladší 18 let - ženy</t>
  </si>
  <si>
    <t>Účastníci ve věku od 18 do 29 lett - ženy</t>
  </si>
  <si>
    <t>Účastníci ve věku 55 a více let</t>
  </si>
  <si>
    <t>Účastníci ve věku 55 a více let - muži</t>
  </si>
  <si>
    <t>Účastníci ve věku 55 a více let - ženy</t>
  </si>
  <si>
    <t>Účastníci s ukončeným nižším sekundárním vzděláním nebo ještě nižším vzděláním (ISCED 0-2)</t>
  </si>
  <si>
    <t>Účastníci s ukončeným nižším sekundárním vzděláním nebo ještě nižším vzděláním (ISCED 0-2) - muži</t>
  </si>
  <si>
    <t>Účastníci s ukončeným nižším sekundárním vzděláním nebo ještě nižším vzděláním (ISCED 0-2) - ženy</t>
  </si>
  <si>
    <t>Účastníci s ukončeným vyšším sekundárním (ISCED 3) nebo postsekundárním vzděláním (ISCED 4)</t>
  </si>
  <si>
    <t>Účastníci s ukončeným vyšším sekundárním (ISCED 3) nebo postsekundárním vzděláním (ISCED 4) - muži</t>
  </si>
  <si>
    <t>Účastníci s ukončeným vyšším sekundárním (ISCED 3) nebo postsekundárním vzděláním (ISCED 4) - ženy</t>
  </si>
  <si>
    <t>Účastníci s ukončeným terciárním vzděláním (ISCED 5 až 8)</t>
  </si>
  <si>
    <t>Účastníci s ukončeným terciárním vzděláním (ISCED 5 až 8) - muži</t>
  </si>
  <si>
    <t>Účastníci s ukončeným terciárním vzděláním (ISCED 5 až 8) - ženy</t>
  </si>
  <si>
    <t>Státní příslušníci třetích zemí</t>
  </si>
  <si>
    <t>Účastníci zahraničního původu</t>
  </si>
  <si>
    <t>Příslušníci menšin (včetně marginalizovaných komunit, jako jsou Romové)</t>
  </si>
  <si>
    <t>Státní příslušníci třetích zemí - muži</t>
  </si>
  <si>
    <t>Účastníci zahraničního původu - muži</t>
  </si>
  <si>
    <t>Příslušníci menšin (včetně marginalizovaných komunit, jako jsou Romové) - muži</t>
  </si>
  <si>
    <t>Státní příslušníci třetích zemí - ženy</t>
  </si>
  <si>
    <t>Účastníci zahraničního původu - ženy</t>
  </si>
  <si>
    <t>Příslušníci menšin (včetně marginalizovaných komunit, jako jsou Romové) - ženy</t>
  </si>
  <si>
    <t>Účastníci se zdravotním postižením</t>
  </si>
  <si>
    <t>Účastníci se zdravotním postižením - muži</t>
  </si>
  <si>
    <t>Účastníci se zdravotním postižením - ženy</t>
  </si>
  <si>
    <t>Osoby bez domova nebo osoby vyloučené z přístupu k bydlení</t>
  </si>
  <si>
    <t>Osoby bez domova nebo osoby vyloučené z přístupu k bydlení - muži</t>
  </si>
  <si>
    <t>Osoby bez domova nebo osoby vyloučené z přístupu k bydlení - ženy</t>
  </si>
  <si>
    <t>Účastníci z venkovských oblastí</t>
  </si>
  <si>
    <t>Účastníci z venkovských oblastí - muži</t>
  </si>
  <si>
    <t>Účastníci z venkovských oblastí - ženy</t>
  </si>
  <si>
    <t>Účastníci, kteří začali hledat zaměstnání po ukončení své účasti.</t>
  </si>
  <si>
    <t>Účastníci, kteří začali hledat zaměstnání po ukončení své účasti - muži</t>
  </si>
  <si>
    <t>Účastníci, kteří začali hledat zaměstnání po ukončení své účasti - ženy</t>
  </si>
  <si>
    <t>Účastníci v procesu vzdělávání nebo odborné přípravy po ukončení své účasti</t>
  </si>
  <si>
    <t>Účastníci v procesu vzdělávání nebo odborné přípravy po ukončení své účasti - muži</t>
  </si>
  <si>
    <t>Účastníci v procesu vzdělávání nebo odborné přípravy po ukončení své účasti - ženy</t>
  </si>
  <si>
    <t>Účastníci, kteří získali kvalifikaci po ukončení své účasti</t>
  </si>
  <si>
    <t>Účastníci, kteří získali kvalifikaci po ukončení své účasti - muži</t>
  </si>
  <si>
    <t>Účastníci, kteří získali kvalifikaci po ukončení své účasti - ženy</t>
  </si>
  <si>
    <t>Účastníci zaměstnaní po ukončení své účasti, včetně osob samostatně výdělečně činných</t>
  </si>
  <si>
    <t>Účastníci zaměstnaní po ukončení své účasti, včetně osob samostatně výdělečně činných - muži</t>
  </si>
  <si>
    <t>Účastníci zaměstnaní po ukončení své účasti, včetně osob samostatně výdělečně činných - ženy</t>
  </si>
  <si>
    <t>Účastníci zaměstnaní šest měsíců po ukončení své účasti, včetně osob samostatně výdělečně činných</t>
  </si>
  <si>
    <t>Účastníci zaměstnaní šest měsíců po ukončení své účasti, včetně osob samostatně výdělečně činných - muži</t>
  </si>
  <si>
    <t>Účastníci zaměstnaní šest měsíců po ukončení své účasti, včetně osob samostatně výdělečně činných - ženy</t>
  </si>
  <si>
    <t>Účastníci, jejichž situace na trhu práce se šest měsíců po ukončení jejich účasti zlepšila</t>
  </si>
  <si>
    <t>Účastníci, jejichž situace na trhu práce se šest měsíců po ukončení jejich účasti zlepšila - muži</t>
  </si>
  <si>
    <t>Účastníci, jejichž situace na trhu práce se šest měsíců po ukončení jejich účasti zlepšila - ženy</t>
  </si>
  <si>
    <t>na kartě účastníka nejsou data, nevyplňujte v ZoR</t>
  </si>
  <si>
    <t>Věk</t>
  </si>
  <si>
    <t>Nehodící se škrtněte/smažte</t>
  </si>
  <si>
    <t>výzva 02_22_002 nebo 02_22_003  (Šablony I OP JAK)</t>
  </si>
  <si>
    <t>V případě vlastnoručně podepisované karty účastníka vymažte vzorec a doplňte hodnotu ručně</t>
  </si>
  <si>
    <t>02_23_032 PRO-ROMA</t>
  </si>
  <si>
    <t>Číselník Degurbia</t>
  </si>
  <si>
    <t>NUTS 3 CODE</t>
  </si>
  <si>
    <t>LAU CODE</t>
  </si>
  <si>
    <t>LAU NAME NATIONAL</t>
  </si>
  <si>
    <t>POPULATION</t>
  </si>
  <si>
    <t>DEGURBA</t>
  </si>
  <si>
    <t>CITY_ID</t>
  </si>
  <si>
    <t>CITY_NAME</t>
  </si>
  <si>
    <t>FUA_ID</t>
  </si>
  <si>
    <t>FUA_NAME</t>
  </si>
  <si>
    <t>NUTS3</t>
  </si>
  <si>
    <t>Conacat</t>
  </si>
  <si>
    <t>PSČ</t>
  </si>
  <si>
    <t>hodnotím pouze existuící obce s Deurbia 1,2</t>
  </si>
  <si>
    <t>CZ072</t>
  </si>
  <si>
    <t>Želechovice nad Dřevnicí</t>
  </si>
  <si>
    <t>CZ011L2</t>
  </si>
  <si>
    <t>Zlín</t>
  </si>
  <si>
    <t>Zlínský</t>
  </si>
  <si>
    <t>Želechovice nad DřevnicíZlínský</t>
  </si>
  <si>
    <t>zbytek odečítám, jelikož nevím, kolik venkovských oblastí mám a výčet není k dispozici</t>
  </si>
  <si>
    <t>500062</t>
  </si>
  <si>
    <t>Krhová</t>
  </si>
  <si>
    <t/>
  </si>
  <si>
    <t>KrhováZlínský</t>
  </si>
  <si>
    <t>jde tedy jen o kvalifikovaný odhad</t>
  </si>
  <si>
    <t>500071</t>
  </si>
  <si>
    <t>Poličná</t>
  </si>
  <si>
    <t>PoličnáZlínský</t>
  </si>
  <si>
    <t>celou Prahu, tedy všechny PSČ začínající 1 beru jako DEGURBIA 1</t>
  </si>
  <si>
    <t>CZ071</t>
  </si>
  <si>
    <t>500496</t>
  </si>
  <si>
    <t>Olomouc</t>
  </si>
  <si>
    <t>CZ006C1</t>
  </si>
  <si>
    <t>CZ006L2</t>
  </si>
  <si>
    <t>Olomoucký</t>
  </si>
  <si>
    <t>OlomoucOlomoucký</t>
  </si>
  <si>
    <t>501646</t>
  </si>
  <si>
    <t>Dolany</t>
  </si>
  <si>
    <t>DolanyOlomoucký</t>
  </si>
  <si>
    <t>503444</t>
  </si>
  <si>
    <t>Litovel</t>
  </si>
  <si>
    <t>LitovelOlomoucký</t>
  </si>
  <si>
    <t>505188</t>
  </si>
  <si>
    <t>Šternberk</t>
  </si>
  <si>
    <t>ŠternberkOlomoucký</t>
  </si>
  <si>
    <t>505587</t>
  </si>
  <si>
    <t>Uničov</t>
  </si>
  <si>
    <t>UničovOlomoucký</t>
  </si>
  <si>
    <t>505609</t>
  </si>
  <si>
    <t>Velká Bystřice</t>
  </si>
  <si>
    <t>Velká BystřiceOlomoucký</t>
  </si>
  <si>
    <t>CZ080</t>
  </si>
  <si>
    <t>505927</t>
  </si>
  <si>
    <t>Opava</t>
  </si>
  <si>
    <t>Moravskoslezský</t>
  </si>
  <si>
    <t>OpavaMoravskoslezský</t>
  </si>
  <si>
    <t>507016</t>
  </si>
  <si>
    <t>Hlučín</t>
  </si>
  <si>
    <t>CZ003L2</t>
  </si>
  <si>
    <t>Ostrava</t>
  </si>
  <si>
    <t>HlučínMoravskoslezský</t>
  </si>
  <si>
    <t>507181</t>
  </si>
  <si>
    <t>Pržno</t>
  </si>
  <si>
    <t>PržnoMoravskoslezský</t>
  </si>
  <si>
    <t>507580</t>
  </si>
  <si>
    <t>Kravaře</t>
  </si>
  <si>
    <t>KravařeMoravskoslezský</t>
  </si>
  <si>
    <t>507971</t>
  </si>
  <si>
    <t>Ludgeřovice</t>
  </si>
  <si>
    <t>LudgeřoviceMoravskoslezský</t>
  </si>
  <si>
    <t>508128</t>
  </si>
  <si>
    <t>Markvartovice</t>
  </si>
  <si>
    <t>MarkvartoviceMoravskoslezský</t>
  </si>
  <si>
    <t>508373</t>
  </si>
  <si>
    <t>Mokré Lazce</t>
  </si>
  <si>
    <t>Mokré LazceMoravskoslezský</t>
  </si>
  <si>
    <t>510432</t>
  </si>
  <si>
    <t>Šilheřovice</t>
  </si>
  <si>
    <t>ŠilheřoviceMoravskoslezský</t>
  </si>
  <si>
    <t>510491</t>
  </si>
  <si>
    <t>Štítina</t>
  </si>
  <si>
    <t>ŠtítinaMoravskoslezský</t>
  </si>
  <si>
    <t>510939</t>
  </si>
  <si>
    <t>Velké Hoštice</t>
  </si>
  <si>
    <t>Velké HošticeMoravskoslezský</t>
  </si>
  <si>
    <t>511382</t>
  </si>
  <si>
    <t>Přerov</t>
  </si>
  <si>
    <t>PřerovOlomoucký</t>
  </si>
  <si>
    <t>511633</t>
  </si>
  <si>
    <t>Bocanovice</t>
  </si>
  <si>
    <t>BocanoviceMoravskoslezský</t>
  </si>
  <si>
    <t>511935</t>
  </si>
  <si>
    <t>Bukovec</t>
  </si>
  <si>
    <t>BukovecMoravskoslezský</t>
  </si>
  <si>
    <t>512028</t>
  </si>
  <si>
    <t>Písek</t>
  </si>
  <si>
    <t>PísekMoravskoslezský</t>
  </si>
  <si>
    <t>512176</t>
  </si>
  <si>
    <t>Hrádek</t>
  </si>
  <si>
    <t>HrádekMoravskoslezský</t>
  </si>
  <si>
    <t>CZ020</t>
  </si>
  <si>
    <t>513113</t>
  </si>
  <si>
    <t>Malé Přítočno</t>
  </si>
  <si>
    <t>CZ001L2</t>
  </si>
  <si>
    <t>Praha</t>
  </si>
  <si>
    <t>Středočeský</t>
  </si>
  <si>
    <t>Malé PřítočnoStředočeský</t>
  </si>
  <si>
    <t>513423</t>
  </si>
  <si>
    <t>Pašinka</t>
  </si>
  <si>
    <t>PašinkaStředočeský</t>
  </si>
  <si>
    <t>513458</t>
  </si>
  <si>
    <t>Vestec</t>
  </si>
  <si>
    <t>VestecStředočeský</t>
  </si>
  <si>
    <t>513491</t>
  </si>
  <si>
    <t>Horní Moštěnice</t>
  </si>
  <si>
    <t>Horní MoštěniceOlomoucký</t>
  </si>
  <si>
    <t>513750</t>
  </si>
  <si>
    <t>Hranice</t>
  </si>
  <si>
    <t>HraniceOlomoucký</t>
  </si>
  <si>
    <t>514055</t>
  </si>
  <si>
    <t>Kojetín</t>
  </si>
  <si>
    <t>KojetínOlomoucký</t>
  </si>
  <si>
    <t>514705</t>
  </si>
  <si>
    <t>Lipník nad Bečvou</t>
  </si>
  <si>
    <t>Lipník nad BečvouOlomoucký</t>
  </si>
  <si>
    <t>519031</t>
  </si>
  <si>
    <t>Teplice nad Bečvou</t>
  </si>
  <si>
    <t>Teplice nad BečvouOlomoucký</t>
  </si>
  <si>
    <t>523704</t>
  </si>
  <si>
    <t>Šumperk</t>
  </si>
  <si>
    <t>ŠumperkOlomoucký</t>
  </si>
  <si>
    <t>529303</t>
  </si>
  <si>
    <t>Benešov</t>
  </si>
  <si>
    <t>BenešovStředočeský</t>
  </si>
  <si>
    <t>529613</t>
  </si>
  <si>
    <t>Josefův Důl</t>
  </si>
  <si>
    <t>Josefův DůlStředočeský</t>
  </si>
  <si>
    <t>CZ051</t>
  </si>
  <si>
    <t>530468</t>
  </si>
  <si>
    <t>Dlouhý Most</t>
  </si>
  <si>
    <t>CZ007L2</t>
  </si>
  <si>
    <t>Liberec</t>
  </si>
  <si>
    <t>Liberecký</t>
  </si>
  <si>
    <t>Dlouhý MostLiberecký</t>
  </si>
  <si>
    <t>530484</t>
  </si>
  <si>
    <t>Jeřmanice</t>
  </si>
  <si>
    <t>JeřmaniceLiberecký</t>
  </si>
  <si>
    <t>CZ042</t>
  </si>
  <si>
    <t>530620</t>
  </si>
  <si>
    <t>Přestanov</t>
  </si>
  <si>
    <t>CZ005L2</t>
  </si>
  <si>
    <t>Ustí nad Labem</t>
  </si>
  <si>
    <t>Ústecký</t>
  </si>
  <si>
    <t>PřestanovÚstecký</t>
  </si>
  <si>
    <t>530883</t>
  </si>
  <si>
    <t>Vlašim</t>
  </si>
  <si>
    <t>VlašimStředočeský</t>
  </si>
  <si>
    <t>531057</t>
  </si>
  <si>
    <t>Beroun</t>
  </si>
  <si>
    <t>BerounStředočeský</t>
  </si>
  <si>
    <t>531171</t>
  </si>
  <si>
    <t>Hlásná Třebaň</t>
  </si>
  <si>
    <t>Hlásná TřebaňStředočeský</t>
  </si>
  <si>
    <t>531189</t>
  </si>
  <si>
    <t>Hořovice</t>
  </si>
  <si>
    <t>HořoviceStředočeský</t>
  </si>
  <si>
    <t>531341</t>
  </si>
  <si>
    <t>Drobovice</t>
  </si>
  <si>
    <t>DroboviceStředočeský</t>
  </si>
  <si>
    <t>531511</t>
  </si>
  <si>
    <t>Zlončice</t>
  </si>
  <si>
    <t>ZlončiceStředočeský</t>
  </si>
  <si>
    <t>531618</t>
  </si>
  <si>
    <t>Nučice</t>
  </si>
  <si>
    <t>NučiceStředočeský</t>
  </si>
  <si>
    <t>531723</t>
  </si>
  <si>
    <t>Rudná</t>
  </si>
  <si>
    <t>RudnáStředočeský</t>
  </si>
  <si>
    <t>531821</t>
  </si>
  <si>
    <t>Tachlovice</t>
  </si>
  <si>
    <t>TachloviceStředočeský</t>
  </si>
  <si>
    <t>531847</t>
  </si>
  <si>
    <t>Tlustice</t>
  </si>
  <si>
    <t>TlusticeStředočeský</t>
  </si>
  <si>
    <t>531979</t>
  </si>
  <si>
    <t>Zadní Třebaň</t>
  </si>
  <si>
    <t>Zadní TřebaňStředočeský</t>
  </si>
  <si>
    <t>532053</t>
  </si>
  <si>
    <t>Kladno</t>
  </si>
  <si>
    <t>CZ012C1</t>
  </si>
  <si>
    <t>KladnoStředočeský</t>
  </si>
  <si>
    <t>532126</t>
  </si>
  <si>
    <t>Braškov</t>
  </si>
  <si>
    <t>BraškovStředočeský</t>
  </si>
  <si>
    <t>532169</t>
  </si>
  <si>
    <t>Buštěhrad</t>
  </si>
  <si>
    <t>BuštěhradStředočeský</t>
  </si>
  <si>
    <t>532177</t>
  </si>
  <si>
    <t>Tuřany</t>
  </si>
  <si>
    <t>TuřanyStředočeský</t>
  </si>
  <si>
    <t>532223</t>
  </si>
  <si>
    <t>Doksy</t>
  </si>
  <si>
    <t>DoksyStředočeský</t>
  </si>
  <si>
    <t>532274</t>
  </si>
  <si>
    <t>Družec</t>
  </si>
  <si>
    <t>DružecStředočeský</t>
  </si>
  <si>
    <t>532371</t>
  </si>
  <si>
    <t>Hřebeč</t>
  </si>
  <si>
    <t>HřebečStředočeský</t>
  </si>
  <si>
    <t>532452</t>
  </si>
  <si>
    <t>Kamenné Žehrovice</t>
  </si>
  <si>
    <t>Kamenné ŽehroviceStředočeský</t>
  </si>
  <si>
    <t>532525</t>
  </si>
  <si>
    <t>Kyšice</t>
  </si>
  <si>
    <t>KyšiceStředočeský</t>
  </si>
  <si>
    <t>532576</t>
  </si>
  <si>
    <t>Libušín</t>
  </si>
  <si>
    <t>LibušínStředočeský</t>
  </si>
  <si>
    <t>532584</t>
  </si>
  <si>
    <t>Lidice</t>
  </si>
  <si>
    <t>LidiceStředočeský</t>
  </si>
  <si>
    <t>532720</t>
  </si>
  <si>
    <t>Pchery</t>
  </si>
  <si>
    <t>PcheryStředočeský</t>
  </si>
  <si>
    <t>532738</t>
  </si>
  <si>
    <t>Pletený Újezd</t>
  </si>
  <si>
    <t>Pletený ÚjezdStředočeský</t>
  </si>
  <si>
    <t>532819</t>
  </si>
  <si>
    <t>Slaný</t>
  </si>
  <si>
    <t>SlanýStředočeský</t>
  </si>
  <si>
    <t>532835</t>
  </si>
  <si>
    <t>Smečno</t>
  </si>
  <si>
    <t>SmečnoStředočeský</t>
  </si>
  <si>
    <t>532860</t>
  </si>
  <si>
    <t>Stochov</t>
  </si>
  <si>
    <t>StochovStředočeský</t>
  </si>
  <si>
    <t>532908</t>
  </si>
  <si>
    <t>Svinařov</t>
  </si>
  <si>
    <t>SvinařovStředočeský</t>
  </si>
  <si>
    <t>532983</t>
  </si>
  <si>
    <t>Tuchlovice</t>
  </si>
  <si>
    <t>TuchloviceStředočeský</t>
  </si>
  <si>
    <t>533017</t>
  </si>
  <si>
    <t>Unhošť</t>
  </si>
  <si>
    <t>UnhošťStředočeský</t>
  </si>
  <si>
    <t>533025</t>
  </si>
  <si>
    <t>Velká Dobrá</t>
  </si>
  <si>
    <t>Velká DobráStředočeský</t>
  </si>
  <si>
    <t>533033</t>
  </si>
  <si>
    <t>Velké Přítočno</t>
  </si>
  <si>
    <t>Velké PřítočnoStředočeský</t>
  </si>
  <si>
    <t>533050</t>
  </si>
  <si>
    <t>Vinařice</t>
  </si>
  <si>
    <t>VinařiceStředočeský</t>
  </si>
  <si>
    <t>533165</t>
  </si>
  <si>
    <t>Kolín</t>
  </si>
  <si>
    <t>KolínStředočeský</t>
  </si>
  <si>
    <t>533203</t>
  </si>
  <si>
    <t>Králův Dvůr</t>
  </si>
  <si>
    <t>Králův DvůrStředočeský</t>
  </si>
  <si>
    <t>533271</t>
  </si>
  <si>
    <t>Český Brod</t>
  </si>
  <si>
    <t>Český BrodStředočeský</t>
  </si>
  <si>
    <t>533289</t>
  </si>
  <si>
    <t>Dobřichov</t>
  </si>
  <si>
    <t>DobřichovStředočeský</t>
  </si>
  <si>
    <t>533599</t>
  </si>
  <si>
    <t>Polepy</t>
  </si>
  <si>
    <t>PolepyStředočeský</t>
  </si>
  <si>
    <t>533629</t>
  </si>
  <si>
    <t>Radim</t>
  </si>
  <si>
    <t>RadimStředočeský</t>
  </si>
  <si>
    <t>533955</t>
  </si>
  <si>
    <t>Kutná Hora</t>
  </si>
  <si>
    <t>Kutná HoraStředočeský</t>
  </si>
  <si>
    <t>534005</t>
  </si>
  <si>
    <t>Čáslav</t>
  </si>
  <si>
    <t>ČáslavStředočeský</t>
  </si>
  <si>
    <t>534676</t>
  </si>
  <si>
    <t>Mělník</t>
  </si>
  <si>
    <t>MělníkStředočeský</t>
  </si>
  <si>
    <t>534765</t>
  </si>
  <si>
    <t>Dolní Beřkovice</t>
  </si>
  <si>
    <t>Dolní BeřkoviceStředočeský</t>
  </si>
  <si>
    <t>534846</t>
  </si>
  <si>
    <t>Chvatěruby</t>
  </si>
  <si>
    <t>ChvatěrubyStředočeský</t>
  </si>
  <si>
    <t>534951</t>
  </si>
  <si>
    <t>Kralupy nad Vltavou</t>
  </si>
  <si>
    <t>Kralupy nad VltavouStředočeský</t>
  </si>
  <si>
    <t>535087</t>
  </si>
  <si>
    <t>Neratovice</t>
  </si>
  <si>
    <t>NeratoviceStředočeský</t>
  </si>
  <si>
    <t>CZ031</t>
  </si>
  <si>
    <t>535206</t>
  </si>
  <si>
    <t>Dobrá Voda u Českých Budějovic</t>
  </si>
  <si>
    <t>CZ008L2</t>
  </si>
  <si>
    <t>České Budějovice</t>
  </si>
  <si>
    <t>Jihočeský</t>
  </si>
  <si>
    <t>Dobrá Voda u Českých BudějovicJihočeský</t>
  </si>
  <si>
    <t>535222</t>
  </si>
  <si>
    <t>Tišice</t>
  </si>
  <si>
    <t>TišiceStředočeský</t>
  </si>
  <si>
    <t>535257</t>
  </si>
  <si>
    <t>Úžice</t>
  </si>
  <si>
    <t>ÚžiceStředočeský</t>
  </si>
  <si>
    <t>535265</t>
  </si>
  <si>
    <t>Velký Borek</t>
  </si>
  <si>
    <t>Velký BorekStředočeský</t>
  </si>
  <si>
    <t>535419</t>
  </si>
  <si>
    <t>Mladá Boleslav</t>
  </si>
  <si>
    <t>Mladá BoleslavStředočeský</t>
  </si>
  <si>
    <t>535451</t>
  </si>
  <si>
    <t>Benátky nad Jizerou</t>
  </si>
  <si>
    <t>Benátky nad JizerouStředočeský</t>
  </si>
  <si>
    <t>535494</t>
  </si>
  <si>
    <t>Úsilné</t>
  </si>
  <si>
    <t>ÚsilnéJihočeský</t>
  </si>
  <si>
    <t>535737</t>
  </si>
  <si>
    <t>Vidov</t>
  </si>
  <si>
    <t>VidovJihočeský</t>
  </si>
  <si>
    <t>535796</t>
  </si>
  <si>
    <t>Vráto</t>
  </si>
  <si>
    <t>VrátoJihočeský</t>
  </si>
  <si>
    <t>535800</t>
  </si>
  <si>
    <t>Libníč</t>
  </si>
  <si>
    <t>LibníčJihočeský</t>
  </si>
  <si>
    <t>535826</t>
  </si>
  <si>
    <t>Adamov</t>
  </si>
  <si>
    <t>AdamovJihočeský</t>
  </si>
  <si>
    <t>535869</t>
  </si>
  <si>
    <t>Hrdlořezy</t>
  </si>
  <si>
    <t>HrdlořezyStředočeský</t>
  </si>
  <si>
    <t>536024</t>
  </si>
  <si>
    <t>Klášter Hradiště nad Jizerou</t>
  </si>
  <si>
    <t>Klášter Hradiště nad JizerouStředočeský</t>
  </si>
  <si>
    <t>536326</t>
  </si>
  <si>
    <t>Mnichovo Hradiště</t>
  </si>
  <si>
    <t>Mnichovo HradištěStředočeský</t>
  </si>
  <si>
    <t>536385</t>
  </si>
  <si>
    <t>Jeseník</t>
  </si>
  <si>
    <t>JeseníkOlomoucký</t>
  </si>
  <si>
    <t>537004</t>
  </si>
  <si>
    <t>Nymburk</t>
  </si>
  <si>
    <t>NymburkStředočeský</t>
  </si>
  <si>
    <t>537454</t>
  </si>
  <si>
    <t>Lysá nad Labem</t>
  </si>
  <si>
    <t>Lysá nad LabemStředočeský</t>
  </si>
  <si>
    <t>537501</t>
  </si>
  <si>
    <t>Milovice</t>
  </si>
  <si>
    <t>MiloviceStředočeský</t>
  </si>
  <si>
    <t>537641</t>
  </si>
  <si>
    <t>Pečky</t>
  </si>
  <si>
    <t>PečkyStředočeský</t>
  </si>
  <si>
    <t>537683</t>
  </si>
  <si>
    <t>Poděbrady</t>
  </si>
  <si>
    <t>PoděbradyStředočeský</t>
  </si>
  <si>
    <t>537748</t>
  </si>
  <si>
    <t>Ratenice</t>
  </si>
  <si>
    <t>RateniceStředočeský</t>
  </si>
  <si>
    <t>CZ041</t>
  </si>
  <si>
    <t>537918</t>
  </si>
  <si>
    <t>Dalovice</t>
  </si>
  <si>
    <t>CZ013L2</t>
  </si>
  <si>
    <t>Karlovy Vary</t>
  </si>
  <si>
    <t>Karlovarský</t>
  </si>
  <si>
    <t>DaloviceKarlovarský</t>
  </si>
  <si>
    <t>537926</t>
  </si>
  <si>
    <t>Jenišov</t>
  </si>
  <si>
    <t>JenišovKarlovarský</t>
  </si>
  <si>
    <t>538094</t>
  </si>
  <si>
    <t>Brandýs nad Labem-Stará Boleslav</t>
  </si>
  <si>
    <t>Brandýs nad Labem-Stará BoleslavStředočeský</t>
  </si>
  <si>
    <t>538132</t>
  </si>
  <si>
    <t>Čelákovice</t>
  </si>
  <si>
    <t>ČelákoviceStředočeský</t>
  </si>
  <si>
    <t>538141</t>
  </si>
  <si>
    <t>Čestlice</t>
  </si>
  <si>
    <t>ČestliceStředočeský</t>
  </si>
  <si>
    <t>538167</t>
  </si>
  <si>
    <t>Dobřejovice</t>
  </si>
  <si>
    <t>DobřejoviceStředočeský</t>
  </si>
  <si>
    <t>538191</t>
  </si>
  <si>
    <t>Dřevčice</t>
  </si>
  <si>
    <t>DřevčiceStředočeský</t>
  </si>
  <si>
    <t>538221</t>
  </si>
  <si>
    <t>Horoušany</t>
  </si>
  <si>
    <t>HoroušanyStředočeský</t>
  </si>
  <si>
    <t>538230</t>
  </si>
  <si>
    <t>Hovorčovice</t>
  </si>
  <si>
    <t>HovorčoviceStředočeský</t>
  </si>
  <si>
    <t>538256</t>
  </si>
  <si>
    <t>Husinec</t>
  </si>
  <si>
    <t>HusinecStředočeský</t>
  </si>
  <si>
    <t>538264</t>
  </si>
  <si>
    <t>Jenštejn</t>
  </si>
  <si>
    <t>JenštejnStředočeský</t>
  </si>
  <si>
    <t>538272</t>
  </si>
  <si>
    <t>Jirny</t>
  </si>
  <si>
    <t>JirnyStředočeský</t>
  </si>
  <si>
    <t>538311</t>
  </si>
  <si>
    <t>Klecany</t>
  </si>
  <si>
    <t>KlecanyStředočeský</t>
  </si>
  <si>
    <t>538442</t>
  </si>
  <si>
    <t>Líbeznice</t>
  </si>
  <si>
    <t>LíbezniceStředočeský</t>
  </si>
  <si>
    <t>538477</t>
  </si>
  <si>
    <t>Měšice</t>
  </si>
  <si>
    <t>MěšiceStředočeský</t>
  </si>
  <si>
    <t>538515</t>
  </si>
  <si>
    <t>Mratín</t>
  </si>
  <si>
    <t>MratínStředočeský</t>
  </si>
  <si>
    <t>538540</t>
  </si>
  <si>
    <t>Nehvizdy</t>
  </si>
  <si>
    <t>NehvizdyStředočeský</t>
  </si>
  <si>
    <t>538558</t>
  </si>
  <si>
    <t>Nová Ves</t>
  </si>
  <si>
    <t>Nová VesStředočeský</t>
  </si>
  <si>
    <t>538574</t>
  </si>
  <si>
    <t>Odolena Voda</t>
  </si>
  <si>
    <t>Odolena VodaStředočeský</t>
  </si>
  <si>
    <t>538591</t>
  </si>
  <si>
    <t>Dolní Rychnov</t>
  </si>
  <si>
    <t>Dolní RychnovKarlovarský</t>
  </si>
  <si>
    <t>538621</t>
  </si>
  <si>
    <t>Podolanka</t>
  </si>
  <si>
    <t>PodolankaStředočeský</t>
  </si>
  <si>
    <t>538647</t>
  </si>
  <si>
    <t>Postřižín</t>
  </si>
  <si>
    <t>PostřižínStředočeský</t>
  </si>
  <si>
    <t>538671</t>
  </si>
  <si>
    <t>Přezletice</t>
  </si>
  <si>
    <t>PřezleticeStředočeský</t>
  </si>
  <si>
    <t>538701</t>
  </si>
  <si>
    <t>Radonice</t>
  </si>
  <si>
    <t>RadoniceStředočeský</t>
  </si>
  <si>
    <t>538728</t>
  </si>
  <si>
    <t>Říčany</t>
  </si>
  <si>
    <t>ŘíčanyStředočeský</t>
  </si>
  <si>
    <t>538761</t>
  </si>
  <si>
    <t>Sibřina</t>
  </si>
  <si>
    <t>SibřinaStředočeský</t>
  </si>
  <si>
    <t>538779</t>
  </si>
  <si>
    <t>Sluhy</t>
  </si>
  <si>
    <t>SluhyStředočeský</t>
  </si>
  <si>
    <t>538876</t>
  </si>
  <si>
    <t>Šestajovice</t>
  </si>
  <si>
    <t>ŠestajoviceStředočeský</t>
  </si>
  <si>
    <t>538957</t>
  </si>
  <si>
    <t>Úvaly</t>
  </si>
  <si>
    <t>ÚvalyStředočeský</t>
  </si>
  <si>
    <t>539058</t>
  </si>
  <si>
    <t>Zdiby</t>
  </si>
  <si>
    <t>ZdibyStředočeský</t>
  </si>
  <si>
    <t>539066</t>
  </si>
  <si>
    <t>Zeleneč</t>
  </si>
  <si>
    <t>ZelenečStředočeský</t>
  </si>
  <si>
    <t>539082</t>
  </si>
  <si>
    <t>Zlonín</t>
  </si>
  <si>
    <t>ZlonínStředočeský</t>
  </si>
  <si>
    <t>539139</t>
  </si>
  <si>
    <t>Černošice</t>
  </si>
  <si>
    <t>ČernošiceStředočeský</t>
  </si>
  <si>
    <t>539198</t>
  </si>
  <si>
    <t>Dobřichovice</t>
  </si>
  <si>
    <t>DobřichoviceStředočeský</t>
  </si>
  <si>
    <t>539201</t>
  </si>
  <si>
    <t>Dolany nad Vltavou</t>
  </si>
  <si>
    <t>Dolany nad VltavouStředočeský</t>
  </si>
  <si>
    <t>539236</t>
  </si>
  <si>
    <t>Horoměřice</t>
  </si>
  <si>
    <t>HoroměřiceStředočeský</t>
  </si>
  <si>
    <t>539244</t>
  </si>
  <si>
    <t>Hostivice</t>
  </si>
  <si>
    <t>HostiviceStředočeský</t>
  </si>
  <si>
    <t>539279</t>
  </si>
  <si>
    <t>Velká Hleďsebe</t>
  </si>
  <si>
    <t>Velká HleďsebeKarlovarský</t>
  </si>
  <si>
    <t>539295</t>
  </si>
  <si>
    <t>Chrášťany</t>
  </si>
  <si>
    <t>ChrášťanyStředočeský</t>
  </si>
  <si>
    <t>539309</t>
  </si>
  <si>
    <t>Chýně</t>
  </si>
  <si>
    <t>ChýněStředočeský</t>
  </si>
  <si>
    <t>539317</t>
  </si>
  <si>
    <t>Jeneč</t>
  </si>
  <si>
    <t>JenečStředočeský</t>
  </si>
  <si>
    <t>539325</t>
  </si>
  <si>
    <t>Jesenice</t>
  </si>
  <si>
    <t>JeseniceStředočeský</t>
  </si>
  <si>
    <t>539350</t>
  </si>
  <si>
    <t>Jinočany</t>
  </si>
  <si>
    <t>JinočanyStředočeský</t>
  </si>
  <si>
    <t>539392</t>
  </si>
  <si>
    <t>Kosoř</t>
  </si>
  <si>
    <t>KosořStředočeský</t>
  </si>
  <si>
    <t>539406</t>
  </si>
  <si>
    <t>Lety</t>
  </si>
  <si>
    <t>LetyStředočeský</t>
  </si>
  <si>
    <t>539481</t>
  </si>
  <si>
    <t>Valy</t>
  </si>
  <si>
    <t>ValyKarlovarský</t>
  </si>
  <si>
    <t>539520</t>
  </si>
  <si>
    <t>Ořech</t>
  </si>
  <si>
    <t>OřechStředočeský</t>
  </si>
  <si>
    <t>539571</t>
  </si>
  <si>
    <t>Průhonice</t>
  </si>
  <si>
    <t>PrůhoniceStředočeský</t>
  </si>
  <si>
    <t>539627</t>
  </si>
  <si>
    <t>Roztoky</t>
  </si>
  <si>
    <t>RoztokyStředočeský</t>
  </si>
  <si>
    <t>539643</t>
  </si>
  <si>
    <t>Řevnice</t>
  </si>
  <si>
    <t>ŘevniceStředočeský</t>
  </si>
  <si>
    <t>539686</t>
  </si>
  <si>
    <t>Statenice</t>
  </si>
  <si>
    <t>StateniceStředočeský</t>
  </si>
  <si>
    <t>539759</t>
  </si>
  <si>
    <t>Třebotov</t>
  </si>
  <si>
    <t>TřebotovStředočeský</t>
  </si>
  <si>
    <t>539805</t>
  </si>
  <si>
    <t>Únětice</t>
  </si>
  <si>
    <t>ÚněticeStředočeský</t>
  </si>
  <si>
    <t>539813</t>
  </si>
  <si>
    <t>Velké Přílepy</t>
  </si>
  <si>
    <t>Velké PřílepyStředočeský</t>
  </si>
  <si>
    <t>539830</t>
  </si>
  <si>
    <t>Vonoklasy</t>
  </si>
  <si>
    <t>VonoklasyStředočeský</t>
  </si>
  <si>
    <t>539856</t>
  </si>
  <si>
    <t>Všenory</t>
  </si>
  <si>
    <t>VšenoryStředočeský</t>
  </si>
  <si>
    <t>539911</t>
  </si>
  <si>
    <t>Příbram</t>
  </si>
  <si>
    <t>PříbramStředočeský</t>
  </si>
  <si>
    <t>539953</t>
  </si>
  <si>
    <t>Bohutín</t>
  </si>
  <si>
    <t>BohutínStředočeský</t>
  </si>
  <si>
    <t>540111</t>
  </si>
  <si>
    <t>Dobříš</t>
  </si>
  <si>
    <t>DobříšStředočeský</t>
  </si>
  <si>
    <t>540471</t>
  </si>
  <si>
    <t>Mohelnice</t>
  </si>
  <si>
    <t>MohelniceOlomoucký</t>
  </si>
  <si>
    <t>540501</t>
  </si>
  <si>
    <t>Nový Malín</t>
  </si>
  <si>
    <t>Nový MalínOlomoucký</t>
  </si>
  <si>
    <t>540862</t>
  </si>
  <si>
    <t>Rapotín</t>
  </si>
  <si>
    <t>RapotínOlomoucký</t>
  </si>
  <si>
    <t>541281</t>
  </si>
  <si>
    <t>Sedlčany</t>
  </si>
  <si>
    <t>SedlčanyStředočeský</t>
  </si>
  <si>
    <t>541354</t>
  </si>
  <si>
    <t>Zábřeh</t>
  </si>
  <si>
    <t>ZábřehOlomoucký</t>
  </si>
  <si>
    <t>541630</t>
  </si>
  <si>
    <t>Vsetín</t>
  </si>
  <si>
    <t>VsetínZlínský</t>
  </si>
  <si>
    <t>541656</t>
  </si>
  <si>
    <t>Rakovník</t>
  </si>
  <si>
    <t>RakovníkStředočeský</t>
  </si>
  <si>
    <t>542164</t>
  </si>
  <si>
    <t>Nové Strašecí</t>
  </si>
  <si>
    <t>Nové StrašecíStředočeský</t>
  </si>
  <si>
    <t>542539</t>
  </si>
  <si>
    <t>Píšťany</t>
  </si>
  <si>
    <t>PíšťanyÚstecký</t>
  </si>
  <si>
    <t>542628</t>
  </si>
  <si>
    <t>Černčice</t>
  </si>
  <si>
    <t>ČernčiceÚstecký</t>
  </si>
  <si>
    <t>544256</t>
  </si>
  <si>
    <t>CZ008C1</t>
  </si>
  <si>
    <t>České BudějoviceJihočeský</t>
  </si>
  <si>
    <t>544272</t>
  </si>
  <si>
    <t>Borek</t>
  </si>
  <si>
    <t>BorekJihočeský</t>
  </si>
  <si>
    <t>544299</t>
  </si>
  <si>
    <t>Boršov nad Vltavou</t>
  </si>
  <si>
    <t>Boršov nad VltavouJihočeský</t>
  </si>
  <si>
    <t>544477</t>
  </si>
  <si>
    <t>Stráž nad Nisou</t>
  </si>
  <si>
    <t>Stráž nad NisouLiberecký</t>
  </si>
  <si>
    <t>544558</t>
  </si>
  <si>
    <t>Hrdějovice</t>
  </si>
  <si>
    <t>HrdějoviceJihočeský</t>
  </si>
  <si>
    <t>544795</t>
  </si>
  <si>
    <t>Litvínovice</t>
  </si>
  <si>
    <t>LitvínoviceJihočeský</t>
  </si>
  <si>
    <t>544841</t>
  </si>
  <si>
    <t>Rožnov pod Radhoštěm</t>
  </si>
  <si>
    <t>Rožnov pod RadhoštěmZlínský</t>
  </si>
  <si>
    <t>544973</t>
  </si>
  <si>
    <t>Roudné</t>
  </si>
  <si>
    <t>RoudnéJihočeský</t>
  </si>
  <si>
    <t>544981</t>
  </si>
  <si>
    <t>Rudolfov</t>
  </si>
  <si>
    <t>RudolfovJihočeský</t>
  </si>
  <si>
    <t>545058</t>
  </si>
  <si>
    <t>Valašské Meziříčí</t>
  </si>
  <si>
    <t>Valašské MeziříčíZlínský</t>
  </si>
  <si>
    <t>545066</t>
  </si>
  <si>
    <t>Srubec</t>
  </si>
  <si>
    <t>SrubecJihočeský</t>
  </si>
  <si>
    <t>545074</t>
  </si>
  <si>
    <t>Staré Hodějovice</t>
  </si>
  <si>
    <t>Staré HodějoviceJihočeský</t>
  </si>
  <si>
    <t>545201</t>
  </si>
  <si>
    <t>Týn nad Vltavou</t>
  </si>
  <si>
    <t>Týn nad VltavouJihočeský</t>
  </si>
  <si>
    <t>545228</t>
  </si>
  <si>
    <t>Včelná</t>
  </si>
  <si>
    <t>VčelnáJihočeský</t>
  </si>
  <si>
    <t>545392</t>
  </si>
  <si>
    <t>Český Krumlov</t>
  </si>
  <si>
    <t>Český KrumlovJihočeský</t>
  </si>
  <si>
    <t>545562</t>
  </si>
  <si>
    <t>Kaplice</t>
  </si>
  <si>
    <t>KapliceJihočeský</t>
  </si>
  <si>
    <t>545881</t>
  </si>
  <si>
    <t>Jindřichův Hradec</t>
  </si>
  <si>
    <t>Jindřichův HradecJihočeský</t>
  </si>
  <si>
    <t>546089</t>
  </si>
  <si>
    <t>České Velenice</t>
  </si>
  <si>
    <t>České VeleniceJihočeský</t>
  </si>
  <si>
    <t>546127</t>
  </si>
  <si>
    <t>Dačice</t>
  </si>
  <si>
    <t>DačiceJihočeský</t>
  </si>
  <si>
    <t>546861</t>
  </si>
  <si>
    <t>Dobroměřice</t>
  </si>
  <si>
    <t>DobroměřiceÚstecký</t>
  </si>
  <si>
    <t>CZ064</t>
  </si>
  <si>
    <t>546941</t>
  </si>
  <si>
    <t>Dobšice</t>
  </si>
  <si>
    <t>Jihomoravský</t>
  </si>
  <si>
    <t>DobšiceJihomoravský</t>
  </si>
  <si>
    <t>547026</t>
  </si>
  <si>
    <t>Bystrovany</t>
  </si>
  <si>
    <t>BystrovanyOlomoucký</t>
  </si>
  <si>
    <t>547077</t>
  </si>
  <si>
    <t>Samotišky</t>
  </si>
  <si>
    <t>SamotiškyOlomoucký</t>
  </si>
  <si>
    <t>547336</t>
  </si>
  <si>
    <t>Třeboň</t>
  </si>
  <si>
    <t>TřeboňJihočeský</t>
  </si>
  <si>
    <t>CZ063</t>
  </si>
  <si>
    <t>547492</t>
  </si>
  <si>
    <t>Pelhřimov</t>
  </si>
  <si>
    <t>Vysočina</t>
  </si>
  <si>
    <t>PelhřimovVysočina</t>
  </si>
  <si>
    <t>CZ052</t>
  </si>
  <si>
    <t>547646</t>
  </si>
  <si>
    <t>Velké Poříčí</t>
  </si>
  <si>
    <t>Královéhradecký</t>
  </si>
  <si>
    <t>Velké PoříčíKrálovéhradecký</t>
  </si>
  <si>
    <t>547999</t>
  </si>
  <si>
    <t>Humpolec</t>
  </si>
  <si>
    <t>HumpolecVysočina</t>
  </si>
  <si>
    <t>CZ053</t>
  </si>
  <si>
    <t>548014</t>
  </si>
  <si>
    <t>Dlouhá Třebová</t>
  </si>
  <si>
    <t>Pardubický</t>
  </si>
  <si>
    <t>Dlouhá TřebováPardubický</t>
  </si>
  <si>
    <t>548031</t>
  </si>
  <si>
    <t>Dlouhoňovice</t>
  </si>
  <si>
    <t>DlouhoňovicePardubický</t>
  </si>
  <si>
    <t>549240</t>
  </si>
  <si>
    <t>PísekJihočeský</t>
  </si>
  <si>
    <t>549461</t>
  </si>
  <si>
    <t>Pohořelice</t>
  </si>
  <si>
    <t>PohořeliceZlínský</t>
  </si>
  <si>
    <t>549576</t>
  </si>
  <si>
    <t>Milevsko</t>
  </si>
  <si>
    <t>MilevskoJihočeský</t>
  </si>
  <si>
    <t>549649</t>
  </si>
  <si>
    <t>Tečovice</t>
  </si>
  <si>
    <t>TečoviceZlínský</t>
  </si>
  <si>
    <t>549720</t>
  </si>
  <si>
    <t>Přílepy</t>
  </si>
  <si>
    <t>PřílepyZlínský</t>
  </si>
  <si>
    <t>549738</t>
  </si>
  <si>
    <t>Ponětovice</t>
  </si>
  <si>
    <t>CZ002L2</t>
  </si>
  <si>
    <t>Brno</t>
  </si>
  <si>
    <t>PonětoviceJihomoravský</t>
  </si>
  <si>
    <t>549746</t>
  </si>
  <si>
    <t>Předklášteří</t>
  </si>
  <si>
    <t>PředklášteříJihomoravský</t>
  </si>
  <si>
    <t>550094</t>
  </si>
  <si>
    <t>Prachatice</t>
  </si>
  <si>
    <t>PrachaticeJihočeský</t>
  </si>
  <si>
    <t>550647</t>
  </si>
  <si>
    <t>Vimperk</t>
  </si>
  <si>
    <t>VimperkJihočeský</t>
  </si>
  <si>
    <t>550744</t>
  </si>
  <si>
    <t>Kunovice</t>
  </si>
  <si>
    <t>KunoviceZlínský</t>
  </si>
  <si>
    <t>550752</t>
  </si>
  <si>
    <t>Staré Město</t>
  </si>
  <si>
    <t>Staré MěstoZlínský</t>
  </si>
  <si>
    <t>550787</t>
  </si>
  <si>
    <t>Strakonice</t>
  </si>
  <si>
    <t>StrakoniceJihočeský</t>
  </si>
  <si>
    <t>550850</t>
  </si>
  <si>
    <t>Blatná</t>
  </si>
  <si>
    <t>BlatnáJihočeský</t>
  </si>
  <si>
    <t>551457</t>
  </si>
  <si>
    <t>Studeněves</t>
  </si>
  <si>
    <t>StudeněvesStředočeský</t>
  </si>
  <si>
    <t>551953</t>
  </si>
  <si>
    <t>Vodňany</t>
  </si>
  <si>
    <t>VodňanyJihočeský</t>
  </si>
  <si>
    <t>552046</t>
  </si>
  <si>
    <t>Tábor</t>
  </si>
  <si>
    <t>TáborJihočeský</t>
  </si>
  <si>
    <t>552089</t>
  </si>
  <si>
    <t>Tovéř</t>
  </si>
  <si>
    <t>TovéřOlomoucký</t>
  </si>
  <si>
    <t>552178</t>
  </si>
  <si>
    <t>Haňovice</t>
  </si>
  <si>
    <t>HaňoviceOlomoucký</t>
  </si>
  <si>
    <t>552402</t>
  </si>
  <si>
    <t>Bukovany</t>
  </si>
  <si>
    <t>BukovanyOlomoucký</t>
  </si>
  <si>
    <t>552551</t>
  </si>
  <si>
    <t>Staré MěstoMoravskoslezský</t>
  </si>
  <si>
    <t>552577</t>
  </si>
  <si>
    <t>Pstruží</t>
  </si>
  <si>
    <t>PstružíMoravskoslezský</t>
  </si>
  <si>
    <t>552691</t>
  </si>
  <si>
    <t>Žabeň</t>
  </si>
  <si>
    <t>ŽabeňMoravskoslezský</t>
  </si>
  <si>
    <t>552739</t>
  </si>
  <si>
    <t>Horní Suchá</t>
  </si>
  <si>
    <t>Horní SucháMoravskoslezský</t>
  </si>
  <si>
    <t>552780</t>
  </si>
  <si>
    <t>Křtomil</t>
  </si>
  <si>
    <t>KřtomilOlomoucký</t>
  </si>
  <si>
    <t>552828</t>
  </si>
  <si>
    <t>Planá nad Lužnicí</t>
  </si>
  <si>
    <t>Planá nad LužnicíJihočeský</t>
  </si>
  <si>
    <t>553069</t>
  </si>
  <si>
    <t>Sezimovo Ústí</t>
  </si>
  <si>
    <t>Sezimovo ÚstíJihočeský</t>
  </si>
  <si>
    <t>553131</t>
  </si>
  <si>
    <t>Soběslav</t>
  </si>
  <si>
    <t>SoběslavJihočeský</t>
  </si>
  <si>
    <t>553271</t>
  </si>
  <si>
    <t>Veselí nad Lužnicí</t>
  </si>
  <si>
    <t>Veselí nad LužnicíJihočeský</t>
  </si>
  <si>
    <t>CZ032</t>
  </si>
  <si>
    <t>553425</t>
  </si>
  <si>
    <t>Domažlice</t>
  </si>
  <si>
    <t>Plzeňský</t>
  </si>
  <si>
    <t>DomažlicePlzeňský</t>
  </si>
  <si>
    <t>553476</t>
  </si>
  <si>
    <t>Nemile</t>
  </si>
  <si>
    <t>NemileOlomoucký</t>
  </si>
  <si>
    <t>553697</t>
  </si>
  <si>
    <t>Trmice</t>
  </si>
  <si>
    <t>TrmiceÚstecký</t>
  </si>
  <si>
    <t>553719</t>
  </si>
  <si>
    <t>Srnojedy</t>
  </si>
  <si>
    <t>CZ010L2</t>
  </si>
  <si>
    <t>Pardubice</t>
  </si>
  <si>
    <t>SrnojedyPardubický</t>
  </si>
  <si>
    <t>553760</t>
  </si>
  <si>
    <t>Běstovice</t>
  </si>
  <si>
    <t>BěstovicePardubický</t>
  </si>
  <si>
    <t>554014</t>
  </si>
  <si>
    <t>Návsí</t>
  </si>
  <si>
    <t>NávsíMoravskoslezský</t>
  </si>
  <si>
    <t>554171</t>
  </si>
  <si>
    <t>Šenov u Nového Jičína</t>
  </si>
  <si>
    <t>Šenov u Nového JičínaMoravskoslezský</t>
  </si>
  <si>
    <t>554481</t>
  </si>
  <si>
    <t>Cheb</t>
  </si>
  <si>
    <t>ChebKarlovarský</t>
  </si>
  <si>
    <t>554499</t>
  </si>
  <si>
    <t>Aš</t>
  </si>
  <si>
    <t>AšKarlovarský</t>
  </si>
  <si>
    <t>554511</t>
  </si>
  <si>
    <t>Drmoul</t>
  </si>
  <si>
    <t>DrmoulKarlovarský</t>
  </si>
  <si>
    <t>554642</t>
  </si>
  <si>
    <t>Mariánské Lázně</t>
  </si>
  <si>
    <t>Mariánské LázněKarlovarský</t>
  </si>
  <si>
    <t>CZ010</t>
  </si>
  <si>
    <t>554782</t>
  </si>
  <si>
    <t>CZ001C1</t>
  </si>
  <si>
    <t>hlavní město Praha</t>
  </si>
  <si>
    <t>Prahahlavní město Praha</t>
  </si>
  <si>
    <t>554791</t>
  </si>
  <si>
    <t>Plzeň</t>
  </si>
  <si>
    <t>CZ004C1</t>
  </si>
  <si>
    <t>CZ004L2</t>
  </si>
  <si>
    <t>PlzeňPlzeňský</t>
  </si>
  <si>
    <t>554804</t>
  </si>
  <si>
    <t>Ústí nad Labem</t>
  </si>
  <si>
    <t>CZ005C1</t>
  </si>
  <si>
    <t>Ústí nad LabemÚstecký</t>
  </si>
  <si>
    <t>554821</t>
  </si>
  <si>
    <t>CZ003C1</t>
  </si>
  <si>
    <t>OstravaMoravskoslezský</t>
  </si>
  <si>
    <t>554901</t>
  </si>
  <si>
    <t>Křelov-Břuchotín</t>
  </si>
  <si>
    <t>Křelov-BřuchotínOlomoucký</t>
  </si>
  <si>
    <t>554928</t>
  </si>
  <si>
    <t>Vendryně</t>
  </si>
  <si>
    <t>VendryněMoravskoslezský</t>
  </si>
  <si>
    <t>554961</t>
  </si>
  <si>
    <t>CZ013C1</t>
  </si>
  <si>
    <t>Karlovy VaryKarlovarský</t>
  </si>
  <si>
    <t>555088</t>
  </si>
  <si>
    <t>Havířov</t>
  </si>
  <si>
    <t>CZ015C1</t>
  </si>
  <si>
    <t>HavířovMoravskoslezský</t>
  </si>
  <si>
    <t>555134</t>
  </si>
  <si>
    <t>CZ010C1</t>
  </si>
  <si>
    <t>PardubicePardubický</t>
  </si>
  <si>
    <t>555231</t>
  </si>
  <si>
    <t>Suchohrdly</t>
  </si>
  <si>
    <t>SuchohrdlyJihomoravský</t>
  </si>
  <si>
    <t>555274</t>
  </si>
  <si>
    <t>Nové Sedlice</t>
  </si>
  <si>
    <t>Nové SedliceMoravskoslezský</t>
  </si>
  <si>
    <t>555380</t>
  </si>
  <si>
    <t>Nejdek</t>
  </si>
  <si>
    <t>NejdekKarlovarský</t>
  </si>
  <si>
    <t>555428</t>
  </si>
  <si>
    <t>Ostrov</t>
  </si>
  <si>
    <t>OstrovKarlovarský</t>
  </si>
  <si>
    <t>555771</t>
  </si>
  <si>
    <t>Klatovy</t>
  </si>
  <si>
    <t>KlatovyPlzeňský</t>
  </si>
  <si>
    <t>557153</t>
  </si>
  <si>
    <t>Sušice</t>
  </si>
  <si>
    <t>SušicePlzeňský</t>
  </si>
  <si>
    <t>557226</t>
  </si>
  <si>
    <t>Písečná</t>
  </si>
  <si>
    <t>PísečnáMoravskoslezský</t>
  </si>
  <si>
    <t>557676</t>
  </si>
  <si>
    <t>Dobřany</t>
  </si>
  <si>
    <t>DobřanyPlzeňský</t>
  </si>
  <si>
    <t>558249</t>
  </si>
  <si>
    <t>Přeštice</t>
  </si>
  <si>
    <t>PřešticePlzeňský</t>
  </si>
  <si>
    <t>558419</t>
  </si>
  <si>
    <t>Držovice</t>
  </si>
  <si>
    <t>DržoviceOlomoucký</t>
  </si>
  <si>
    <t>559300</t>
  </si>
  <si>
    <t>Nýřany</t>
  </si>
  <si>
    <t>NýřanyPlzeňský</t>
  </si>
  <si>
    <t>559491</t>
  </si>
  <si>
    <t>Tlučná</t>
  </si>
  <si>
    <t>TlučnáPlzeňský</t>
  </si>
  <si>
    <t>559521</t>
  </si>
  <si>
    <t>Třemošná</t>
  </si>
  <si>
    <t>TřemošnáPlzeňský</t>
  </si>
  <si>
    <t>559601</t>
  </si>
  <si>
    <t>Vochov</t>
  </si>
  <si>
    <t>VochovPlzeňský</t>
  </si>
  <si>
    <t>559679</t>
  </si>
  <si>
    <t>Zruč-Senec</t>
  </si>
  <si>
    <t>Zruč-SenecPlzeňský</t>
  </si>
  <si>
    <t>559717</t>
  </si>
  <si>
    <t>Rokycany</t>
  </si>
  <si>
    <t>RokycanyPlzeňský</t>
  </si>
  <si>
    <t>559776</t>
  </si>
  <si>
    <t>Dobřív</t>
  </si>
  <si>
    <t>DobřívPlzeňský</t>
  </si>
  <si>
    <t>559822</t>
  </si>
  <si>
    <t>HrádekPlzeňský</t>
  </si>
  <si>
    <t>559997</t>
  </si>
  <si>
    <t>Mirošov</t>
  </si>
  <si>
    <t>MirošovPlzeňský</t>
  </si>
  <si>
    <t>560278</t>
  </si>
  <si>
    <t>Mutěnice</t>
  </si>
  <si>
    <t>MutěniceJihočeský</t>
  </si>
  <si>
    <t>560286</t>
  </si>
  <si>
    <t>Sokolov</t>
  </si>
  <si>
    <t>SokolovKarlovarský</t>
  </si>
  <si>
    <t>560367</t>
  </si>
  <si>
    <t>Horní Slavkov</t>
  </si>
  <si>
    <t>Horní SlavkovKarlovarský</t>
  </si>
  <si>
    <t>560383</t>
  </si>
  <si>
    <t>Chodov</t>
  </si>
  <si>
    <t>ChodovKarlovarský</t>
  </si>
  <si>
    <t>560472</t>
  </si>
  <si>
    <t>Kraslice</t>
  </si>
  <si>
    <t>KrasliceKarlovarský</t>
  </si>
  <si>
    <t>560499</t>
  </si>
  <si>
    <t>Kynšperk nad Ohří</t>
  </si>
  <si>
    <t>Kynšperk nad OhříKarlovarský</t>
  </si>
  <si>
    <t>560685</t>
  </si>
  <si>
    <t>Vintířov</t>
  </si>
  <si>
    <t>VintířovKarlovarský</t>
  </si>
  <si>
    <t>560715</t>
  </si>
  <si>
    <t>Tachov</t>
  </si>
  <si>
    <t>TachovPlzeňský</t>
  </si>
  <si>
    <t>561215</t>
  </si>
  <si>
    <t>Stříbro</t>
  </si>
  <si>
    <t>StříbroPlzeňský</t>
  </si>
  <si>
    <t>561223</t>
  </si>
  <si>
    <t>Studánka</t>
  </si>
  <si>
    <t>StudánkaPlzeňský</t>
  </si>
  <si>
    <t>561380</t>
  </si>
  <si>
    <t>Česká Lípa</t>
  </si>
  <si>
    <t>Česká LípaLiberecký</t>
  </si>
  <si>
    <t>561835</t>
  </si>
  <si>
    <t>Mimoň</t>
  </si>
  <si>
    <t>MimoňLiberecký</t>
  </si>
  <si>
    <t>561860</t>
  </si>
  <si>
    <t>Nový Bor</t>
  </si>
  <si>
    <t>Nový BorLiberecký</t>
  </si>
  <si>
    <t>561894</t>
  </si>
  <si>
    <t>Okrouhlá</t>
  </si>
  <si>
    <t>OkrouhláLiberecký</t>
  </si>
  <si>
    <t>562025</t>
  </si>
  <si>
    <t>Skalice u České Lípy</t>
  </si>
  <si>
    <t>Skalice u České LípyLiberecký</t>
  </si>
  <si>
    <t>562335</t>
  </si>
  <si>
    <t>Děčín</t>
  </si>
  <si>
    <t>DěčínÚstecký</t>
  </si>
  <si>
    <t>562441</t>
  </si>
  <si>
    <t>Dolní Poustevna</t>
  </si>
  <si>
    <t>Dolní PoustevnaÚstecký</t>
  </si>
  <si>
    <t>562564</t>
  </si>
  <si>
    <t>Jílové</t>
  </si>
  <si>
    <t>JílovéÚstecký</t>
  </si>
  <si>
    <t>562581</t>
  </si>
  <si>
    <t>Jiříkov</t>
  </si>
  <si>
    <t>JiříkovÚstecký</t>
  </si>
  <si>
    <t>562777</t>
  </si>
  <si>
    <t>Rumburk</t>
  </si>
  <si>
    <t>RumburkÚstecký</t>
  </si>
  <si>
    <t>562882</t>
  </si>
  <si>
    <t>Varnsdorf</t>
  </si>
  <si>
    <t>VarnsdorfÚstecký</t>
  </si>
  <si>
    <t>562971</t>
  </si>
  <si>
    <t>Chomutov</t>
  </si>
  <si>
    <t>CZ018C2</t>
  </si>
  <si>
    <t>Chomutov-Jirkov</t>
  </si>
  <si>
    <t>CZ018L2</t>
  </si>
  <si>
    <t>ChomutovÚstecký</t>
  </si>
  <si>
    <t>563099</t>
  </si>
  <si>
    <t>Jirkov</t>
  </si>
  <si>
    <t>JirkovÚstecký</t>
  </si>
  <si>
    <t>563102</t>
  </si>
  <si>
    <t>Kadaň</t>
  </si>
  <si>
    <t>KadaňÚstecký</t>
  </si>
  <si>
    <t>563129</t>
  </si>
  <si>
    <t>Klášterec nad Ohří</t>
  </si>
  <si>
    <t>Klášterec nad OhříÚstecký</t>
  </si>
  <si>
    <t>563277</t>
  </si>
  <si>
    <t>Otvice</t>
  </si>
  <si>
    <t>OtviceÚstecký</t>
  </si>
  <si>
    <t>563510</t>
  </si>
  <si>
    <t>Jablonec nad Nisou</t>
  </si>
  <si>
    <t>Jablonec nad NisouLiberecký</t>
  </si>
  <si>
    <t>563552</t>
  </si>
  <si>
    <t>Desná</t>
  </si>
  <si>
    <t>DesnáLiberecký</t>
  </si>
  <si>
    <t>563714</t>
  </si>
  <si>
    <t>Maršovice</t>
  </si>
  <si>
    <t>MaršoviceLiberecký</t>
  </si>
  <si>
    <t>563731</t>
  </si>
  <si>
    <t>Nová Ves nad Nisou</t>
  </si>
  <si>
    <t>Nová Ves nad NisouLiberecký</t>
  </si>
  <si>
    <t>563757</t>
  </si>
  <si>
    <t>Plavy</t>
  </si>
  <si>
    <t>PlavyLiberecký</t>
  </si>
  <si>
    <t>563820</t>
  </si>
  <si>
    <t>Tanvald</t>
  </si>
  <si>
    <t>TanvaldLiberecký</t>
  </si>
  <si>
    <t>563838</t>
  </si>
  <si>
    <t>Velké Hamry</t>
  </si>
  <si>
    <t>Velké HamryLiberecký</t>
  </si>
  <si>
    <t>563889</t>
  </si>
  <si>
    <t>CZ007C1</t>
  </si>
  <si>
    <t>LiberecLiberecký</t>
  </si>
  <si>
    <t>564028</t>
  </si>
  <si>
    <t>Frýdlant</t>
  </si>
  <si>
    <t>FrýdlantLiberecký</t>
  </si>
  <si>
    <t>564095</t>
  </si>
  <si>
    <t>Hrádek nad Nisou</t>
  </si>
  <si>
    <t>Hrádek nad NisouLiberecký</t>
  </si>
  <si>
    <t>564460</t>
  </si>
  <si>
    <t>Šimonovice</t>
  </si>
  <si>
    <t>ŠimonoviceLiberecký</t>
  </si>
  <si>
    <t>564567</t>
  </si>
  <si>
    <t>Litoměřice</t>
  </si>
  <si>
    <t>LitoměřiceÚstecký</t>
  </si>
  <si>
    <t>564745</t>
  </si>
  <si>
    <t>Dobříň</t>
  </si>
  <si>
    <t>DobříňÚstecký</t>
  </si>
  <si>
    <t>564907</t>
  </si>
  <si>
    <t>Nupaky</t>
  </si>
  <si>
    <t>NupakyStředočeský</t>
  </si>
  <si>
    <t>564982</t>
  </si>
  <si>
    <t>Květnice</t>
  </si>
  <si>
    <t>KvětniceStředočeský</t>
  </si>
  <si>
    <t>565091</t>
  </si>
  <si>
    <t>Kyškovice</t>
  </si>
  <si>
    <t>KyškoviceÚstecký</t>
  </si>
  <si>
    <t>565229</t>
  </si>
  <si>
    <t>Lovosice</t>
  </si>
  <si>
    <t>LovosiceÚstecký</t>
  </si>
  <si>
    <t>565237</t>
  </si>
  <si>
    <t>Lukavec</t>
  </si>
  <si>
    <t>LukavecÚstecký</t>
  </si>
  <si>
    <t>565245</t>
  </si>
  <si>
    <t>Malé Žernoseky</t>
  </si>
  <si>
    <t>Malé ŽernosekyÚstecký</t>
  </si>
  <si>
    <t>565555</t>
  </si>
  <si>
    <t>Roudnice nad Labem</t>
  </si>
  <si>
    <t>Roudnice nad LabemÚstecký</t>
  </si>
  <si>
    <t>565709</t>
  </si>
  <si>
    <t>Štětí</t>
  </si>
  <si>
    <t>ŠtětíÚstecký</t>
  </si>
  <si>
    <t>565962</t>
  </si>
  <si>
    <t>Žitenice</t>
  </si>
  <si>
    <t>ŽiteniceÚstecký</t>
  </si>
  <si>
    <t>565971</t>
  </si>
  <si>
    <t>Louny</t>
  </si>
  <si>
    <t>LounyÚstecký</t>
  </si>
  <si>
    <t>566616</t>
  </si>
  <si>
    <t>Podbořany</t>
  </si>
  <si>
    <t>PodbořanyÚstecký</t>
  </si>
  <si>
    <t>566985</t>
  </si>
  <si>
    <t>Žatec</t>
  </si>
  <si>
    <t>ŽatecÚstecký</t>
  </si>
  <si>
    <t>567027</t>
  </si>
  <si>
    <t>Most</t>
  </si>
  <si>
    <t>CZ016C1</t>
  </si>
  <si>
    <t>CZ016L2</t>
  </si>
  <si>
    <t>MostÚstecký</t>
  </si>
  <si>
    <t>567256</t>
  </si>
  <si>
    <t>Litvínov</t>
  </si>
  <si>
    <t>LitvínovÚstecký</t>
  </si>
  <si>
    <t>567264</t>
  </si>
  <si>
    <t>Lom</t>
  </si>
  <si>
    <t>LomÚstecký</t>
  </si>
  <si>
    <t>567272</t>
  </si>
  <si>
    <t>Louka u Litvínova</t>
  </si>
  <si>
    <t>Louka u LitvínovaÚstecký</t>
  </si>
  <si>
    <t>567311</t>
  </si>
  <si>
    <t>Meziboří</t>
  </si>
  <si>
    <t>MeziboříÚstecký</t>
  </si>
  <si>
    <t>567337</t>
  </si>
  <si>
    <t>Obrnice</t>
  </si>
  <si>
    <t>ObrniceÚstecký</t>
  </si>
  <si>
    <t>567345</t>
  </si>
  <si>
    <t>Patokryje</t>
  </si>
  <si>
    <t>PatokryjeÚstecký</t>
  </si>
  <si>
    <t>567442</t>
  </si>
  <si>
    <t>Teplice</t>
  </si>
  <si>
    <t>TepliceÚstecký</t>
  </si>
  <si>
    <t>567451</t>
  </si>
  <si>
    <t>Bílina</t>
  </si>
  <si>
    <t>BílinaÚstecký</t>
  </si>
  <si>
    <t>567477</t>
  </si>
  <si>
    <t>Bystřany</t>
  </si>
  <si>
    <t>BystřanyÚstecký</t>
  </si>
  <si>
    <t>567507</t>
  </si>
  <si>
    <t>Dubí</t>
  </si>
  <si>
    <t>DubíÚstecký</t>
  </si>
  <si>
    <t>567515</t>
  </si>
  <si>
    <t>Duchcov</t>
  </si>
  <si>
    <t>DuchcovÚstecký</t>
  </si>
  <si>
    <t>567523</t>
  </si>
  <si>
    <t>Háj u Duchcova</t>
  </si>
  <si>
    <t>Háj u DuchcovaÚstecký</t>
  </si>
  <si>
    <t>567558</t>
  </si>
  <si>
    <t>Hrob</t>
  </si>
  <si>
    <t>HrobÚstecký</t>
  </si>
  <si>
    <t>567582</t>
  </si>
  <si>
    <t>Jeníkov</t>
  </si>
  <si>
    <t>JeníkovÚstecký</t>
  </si>
  <si>
    <t>567621</t>
  </si>
  <si>
    <t>Košťany</t>
  </si>
  <si>
    <t>KošťanyÚstecký</t>
  </si>
  <si>
    <t>567639</t>
  </si>
  <si>
    <t>Krupka</t>
  </si>
  <si>
    <t>KrupkaÚstecký</t>
  </si>
  <si>
    <t>567752</t>
  </si>
  <si>
    <t>Novosedlice</t>
  </si>
  <si>
    <t>NovosedliceÚstecký</t>
  </si>
  <si>
    <t>567779</t>
  </si>
  <si>
    <t>Osek</t>
  </si>
  <si>
    <t>OsekÚstecký</t>
  </si>
  <si>
    <t>567787</t>
  </si>
  <si>
    <t>Proboštov</t>
  </si>
  <si>
    <t>ProboštovÚstecký</t>
  </si>
  <si>
    <t>567850</t>
  </si>
  <si>
    <t>Újezdeček</t>
  </si>
  <si>
    <t>ÚjezdečekÚstecký</t>
  </si>
  <si>
    <t>568007</t>
  </si>
  <si>
    <t>Chabařovice</t>
  </si>
  <si>
    <t>ChabařoviceÚstecký</t>
  </si>
  <si>
    <t>568015</t>
  </si>
  <si>
    <t>Chlumec</t>
  </si>
  <si>
    <t>ChlumecÚstecký</t>
  </si>
  <si>
    <t>568236</t>
  </si>
  <si>
    <t>Děhylov</t>
  </si>
  <si>
    <t>DěhylovMoravskoslezský</t>
  </si>
  <si>
    <t>568350</t>
  </si>
  <si>
    <t>Velké Březno</t>
  </si>
  <si>
    <t>Velké BřeznoÚstecký</t>
  </si>
  <si>
    <t>568414</t>
  </si>
  <si>
    <t>Havlíčkův Brod</t>
  </si>
  <si>
    <t>Havlíčkův BrodVysočina</t>
  </si>
  <si>
    <t>568422</t>
  </si>
  <si>
    <t>Velké Albrechtice</t>
  </si>
  <si>
    <t>Velké AlbrechticeMoravskoslezský</t>
  </si>
  <si>
    <t>568546</t>
  </si>
  <si>
    <t>Kunín</t>
  </si>
  <si>
    <t>KunínMoravskoslezský</t>
  </si>
  <si>
    <t>568759</t>
  </si>
  <si>
    <t>Chotěboř</t>
  </si>
  <si>
    <t>ChotěbořVysočina</t>
  </si>
  <si>
    <t>568830</t>
  </si>
  <si>
    <t>Řepiště</t>
  </si>
  <si>
    <t>ŘepištěMoravskoslezský</t>
  </si>
  <si>
    <t>569348</t>
  </si>
  <si>
    <t>Příseka</t>
  </si>
  <si>
    <t>PřísekaVysočina</t>
  </si>
  <si>
    <t>569356</t>
  </si>
  <si>
    <t>Česká Ves</t>
  </si>
  <si>
    <t>Česká VesOlomoucký</t>
  </si>
  <si>
    <t>569445</t>
  </si>
  <si>
    <t>Vikýřovice</t>
  </si>
  <si>
    <t>VikýřoviceOlomoucký</t>
  </si>
  <si>
    <t>569569</t>
  </si>
  <si>
    <t>Světlá nad Sázavou</t>
  </si>
  <si>
    <t>Světlá nad SázavouVysočina</t>
  </si>
  <si>
    <t>569631</t>
  </si>
  <si>
    <t>Sviadnov</t>
  </si>
  <si>
    <t>SviadnovMoravskoslezský</t>
  </si>
  <si>
    <t>569810</t>
  </si>
  <si>
    <t>Hradec Králové</t>
  </si>
  <si>
    <t>CZ009C1</t>
  </si>
  <si>
    <t>CZ009L2</t>
  </si>
  <si>
    <t>Hradec KrálovéKrálovéhradecký</t>
  </si>
  <si>
    <t>569895</t>
  </si>
  <si>
    <t>Dobroslavice</t>
  </si>
  <si>
    <t>DobroslaviceMoravskoslezský</t>
  </si>
  <si>
    <t>570508</t>
  </si>
  <si>
    <t>Nový Bydžov</t>
  </si>
  <si>
    <t>Nový BydžovKrálovéhradecký</t>
  </si>
  <si>
    <t>570788</t>
  </si>
  <si>
    <t>Bradlec</t>
  </si>
  <si>
    <t>BradlecStředočeský</t>
  </si>
  <si>
    <t>570826</t>
  </si>
  <si>
    <t>Kosmonosy</t>
  </si>
  <si>
    <t>KosmonosyStředočeský</t>
  </si>
  <si>
    <t>571113</t>
  </si>
  <si>
    <t>Vysoká nad Labem</t>
  </si>
  <si>
    <t>Vysoká nad LabemKrálovéhradecký</t>
  </si>
  <si>
    <t>571164</t>
  </si>
  <si>
    <t>Chrudim</t>
  </si>
  <si>
    <t>ChrudimPardubický</t>
  </si>
  <si>
    <t>571351</t>
  </si>
  <si>
    <t>Úholičky</t>
  </si>
  <si>
    <t>ÚholičkyStředočeský</t>
  </si>
  <si>
    <t>571393</t>
  </si>
  <si>
    <t>Hlinsko</t>
  </si>
  <si>
    <t>HlinskoPardubický</t>
  </si>
  <si>
    <t>571601</t>
  </si>
  <si>
    <t>Libovice</t>
  </si>
  <si>
    <t>LiboviceStředočeský</t>
  </si>
  <si>
    <t>571784</t>
  </si>
  <si>
    <t>Libiš</t>
  </si>
  <si>
    <t>LibišStředočeský</t>
  </si>
  <si>
    <t>571792</t>
  </si>
  <si>
    <t>Kozomín</t>
  </si>
  <si>
    <t>KozomínStředočeský</t>
  </si>
  <si>
    <t>572497</t>
  </si>
  <si>
    <t>Vítanov</t>
  </si>
  <si>
    <t>VítanovPardubický</t>
  </si>
  <si>
    <t>572659</t>
  </si>
  <si>
    <t>Jičín</t>
  </si>
  <si>
    <t>JičínKrálovéhradecký</t>
  </si>
  <si>
    <t>572926</t>
  </si>
  <si>
    <t>Hořice</t>
  </si>
  <si>
    <t>HořiceKrálovéhradecký</t>
  </si>
  <si>
    <t>573248</t>
  </si>
  <si>
    <t>Nová Paka</t>
  </si>
  <si>
    <t>Nová PakaKrálovéhradecký</t>
  </si>
  <si>
    <t>573701</t>
  </si>
  <si>
    <t>Valdice</t>
  </si>
  <si>
    <t>ValdiceKrálovéhradecký</t>
  </si>
  <si>
    <t>573868</t>
  </si>
  <si>
    <t>Náchod</t>
  </si>
  <si>
    <t>NáchodKrálovéhradecký</t>
  </si>
  <si>
    <t>573922</t>
  </si>
  <si>
    <t>Broumov</t>
  </si>
  <si>
    <t>BroumovKrálovéhradecký</t>
  </si>
  <si>
    <t>573965</t>
  </si>
  <si>
    <t>Červený Kostelec</t>
  </si>
  <si>
    <t>Červený KostelecKrálovéhradecký</t>
  </si>
  <si>
    <t>574023</t>
  </si>
  <si>
    <t>Dolní Radechová</t>
  </si>
  <si>
    <t>Dolní RadechováKrálovéhradecký</t>
  </si>
  <si>
    <t>574082</t>
  </si>
  <si>
    <t>Hronov</t>
  </si>
  <si>
    <t>HronovKrálovéhradecký</t>
  </si>
  <si>
    <t>574121</t>
  </si>
  <si>
    <t>Jaroměř</t>
  </si>
  <si>
    <t>JaroměřKrálovéhradecký</t>
  </si>
  <si>
    <t>574198</t>
  </si>
  <si>
    <t>Spojil</t>
  </si>
  <si>
    <t>SpojilPardubický</t>
  </si>
  <si>
    <t>574279</t>
  </si>
  <si>
    <t>Nové Město nad Metují</t>
  </si>
  <si>
    <t>Nové Město nad MetujíKrálovéhradecký</t>
  </si>
  <si>
    <t>574376</t>
  </si>
  <si>
    <t>Rasošky</t>
  </si>
  <si>
    <t>RasoškyKrálovéhradecký</t>
  </si>
  <si>
    <t>574546</t>
  </si>
  <si>
    <t>Kramolna</t>
  </si>
  <si>
    <t>KramolnaKrálovéhradecký</t>
  </si>
  <si>
    <t>574988</t>
  </si>
  <si>
    <t>Holice</t>
  </si>
  <si>
    <t>HolicePardubický</t>
  </si>
  <si>
    <t>575372</t>
  </si>
  <si>
    <t>Mikulovice</t>
  </si>
  <si>
    <t>MikulovicePardubický</t>
  </si>
  <si>
    <t>575437</t>
  </si>
  <si>
    <t>Ostřešany</t>
  </si>
  <si>
    <t>OstřešanyPardubický</t>
  </si>
  <si>
    <t>575500</t>
  </si>
  <si>
    <t>Přelouč</t>
  </si>
  <si>
    <t>PřeloučPardubický</t>
  </si>
  <si>
    <t>575682</t>
  </si>
  <si>
    <t>Srch</t>
  </si>
  <si>
    <t>SrchPardubický</t>
  </si>
  <si>
    <t>575704</t>
  </si>
  <si>
    <t>Staré Hradiště</t>
  </si>
  <si>
    <t>Staré HradištěPardubický</t>
  </si>
  <si>
    <t>576069</t>
  </si>
  <si>
    <t>Rychnov nad Kněžnou</t>
  </si>
  <si>
    <t>Rychnov nad KněžnouKrálovéhradecký</t>
  </si>
  <si>
    <t>576077</t>
  </si>
  <si>
    <t>Albrechtice nad Orlicí</t>
  </si>
  <si>
    <t>Albrechtice nad OrlicíKrálovéhradecký</t>
  </si>
  <si>
    <t>576182</t>
  </si>
  <si>
    <t>Častolovice</t>
  </si>
  <si>
    <t>ČastoloviceKrálovéhradecký</t>
  </si>
  <si>
    <t>576271</t>
  </si>
  <si>
    <t>Dobruška</t>
  </si>
  <si>
    <t>DobruškaKrálovéhradecký</t>
  </si>
  <si>
    <t>576361</t>
  </si>
  <si>
    <t>Kostelec nad Orlicí</t>
  </si>
  <si>
    <t>Kostelec nad OrlicíKrálovéhradecký</t>
  </si>
  <si>
    <t>576859</t>
  </si>
  <si>
    <t>Týniště nad Orlicí</t>
  </si>
  <si>
    <t>Týniště nad OrlicíKrálovéhradecký</t>
  </si>
  <si>
    <t>576964</t>
  </si>
  <si>
    <t>Semily</t>
  </si>
  <si>
    <t>SemilyLiberecký</t>
  </si>
  <si>
    <t>577197</t>
  </si>
  <si>
    <t>Jilemnice</t>
  </si>
  <si>
    <t>JilemniceLiberecký</t>
  </si>
  <si>
    <t>577359</t>
  </si>
  <si>
    <t>Ohrazenice</t>
  </si>
  <si>
    <t>OhrazeniceLiberecký</t>
  </si>
  <si>
    <t>577413</t>
  </si>
  <si>
    <t>Přepeře</t>
  </si>
  <si>
    <t>PřepeřeLiberecký</t>
  </si>
  <si>
    <t>577626</t>
  </si>
  <si>
    <t>Turnov</t>
  </si>
  <si>
    <t>TurnovLiberecký</t>
  </si>
  <si>
    <t>577731</t>
  </si>
  <si>
    <t>Svitavy</t>
  </si>
  <si>
    <t>SvitavyPardubický</t>
  </si>
  <si>
    <t>578207</t>
  </si>
  <si>
    <t>Kamenec u Poličky</t>
  </si>
  <si>
    <t>Kamenec u PoličkyPardubický</t>
  </si>
  <si>
    <t>578347</t>
  </si>
  <si>
    <t>Litomyšl</t>
  </si>
  <si>
    <t>LitomyšlPardubický</t>
  </si>
  <si>
    <t>578444</t>
  </si>
  <si>
    <t>Moravská Třebová</t>
  </si>
  <si>
    <t>Moravská TřebováPardubický</t>
  </si>
  <si>
    <t>578576</t>
  </si>
  <si>
    <t>Polička</t>
  </si>
  <si>
    <t>PoličkaPardubický</t>
  </si>
  <si>
    <t>579025</t>
  </si>
  <si>
    <t>Trutnov</t>
  </si>
  <si>
    <t>TrutnovKrálovéhradecký</t>
  </si>
  <si>
    <t>579041</t>
  </si>
  <si>
    <t>Batňovice</t>
  </si>
  <si>
    <t>BatňoviceKrálovéhradecký</t>
  </si>
  <si>
    <t>579203</t>
  </si>
  <si>
    <t>Dvůr Králové nad Labem</t>
  </si>
  <si>
    <t>Dvůr Králové nad LabemKrálovéhradecký</t>
  </si>
  <si>
    <t>579424</t>
  </si>
  <si>
    <t>Kunčice nad Labem</t>
  </si>
  <si>
    <t>Kunčice nad LabemKrálovéhradecký</t>
  </si>
  <si>
    <t>579513</t>
  </si>
  <si>
    <t>Malé Svatoňovice</t>
  </si>
  <si>
    <t>Malé SvatoňoviceKrálovéhradecký</t>
  </si>
  <si>
    <t>579637</t>
  </si>
  <si>
    <t>Rtyně v Podkrkonoší</t>
  </si>
  <si>
    <t>Rtyně v PodkrkonošíKrálovéhradecký</t>
  </si>
  <si>
    <t>579777</t>
  </si>
  <si>
    <t>Úpice</t>
  </si>
  <si>
    <t>ÚpiceKrálovéhradecký</t>
  </si>
  <si>
    <t>579785</t>
  </si>
  <si>
    <t>Velké Svatoňovice</t>
  </si>
  <si>
    <t>Velké SvatoňoviceKrálovéhradecký</t>
  </si>
  <si>
    <t>579858</t>
  </si>
  <si>
    <t>Vrchlabí</t>
  </si>
  <si>
    <t>VrchlabíKrálovéhradecký</t>
  </si>
  <si>
    <t>579891</t>
  </si>
  <si>
    <t>Ústí nad Orlicí</t>
  </si>
  <si>
    <t>Ústí nad OrlicíPardubický</t>
  </si>
  <si>
    <t>580031</t>
  </si>
  <si>
    <t>Česká Třebová</t>
  </si>
  <si>
    <t>Česká TřebováPardubický</t>
  </si>
  <si>
    <t>580350</t>
  </si>
  <si>
    <t>Choceň</t>
  </si>
  <si>
    <t>ChoceňPardubický</t>
  </si>
  <si>
    <t>580511</t>
  </si>
  <si>
    <t>Lanškroun</t>
  </si>
  <si>
    <t>LanškrounPardubický</t>
  </si>
  <si>
    <t>580538</t>
  </si>
  <si>
    <t>Letohrad</t>
  </si>
  <si>
    <t>LetohradPardubický</t>
  </si>
  <si>
    <t>580848</t>
  </si>
  <si>
    <t>Rudoltice</t>
  </si>
  <si>
    <t>RudolticePardubický</t>
  </si>
  <si>
    <t>581186</t>
  </si>
  <si>
    <t>Vysoké Mýto</t>
  </si>
  <si>
    <t>Vysoké MýtoPardubický</t>
  </si>
  <si>
    <t>581259</t>
  </si>
  <si>
    <t>Žamberk</t>
  </si>
  <si>
    <t>ŽamberkPardubický</t>
  </si>
  <si>
    <t>581283</t>
  </si>
  <si>
    <t>Blansko</t>
  </si>
  <si>
    <t>BlanskoJihomoravský</t>
  </si>
  <si>
    <t>581372</t>
  </si>
  <si>
    <t>Boskovice</t>
  </si>
  <si>
    <t>BoskoviceJihomoravský</t>
  </si>
  <si>
    <t>581917</t>
  </si>
  <si>
    <t>Letovice</t>
  </si>
  <si>
    <t>LetoviceJihomoravský</t>
  </si>
  <si>
    <t>582166</t>
  </si>
  <si>
    <t>Olomučany</t>
  </si>
  <si>
    <t>OlomučanyJihomoravský</t>
  </si>
  <si>
    <t>582786</t>
  </si>
  <si>
    <t>CZ002C1</t>
  </si>
  <si>
    <t>BrnoJihomoravský</t>
  </si>
  <si>
    <t>582808</t>
  </si>
  <si>
    <t>Babice u Rosic</t>
  </si>
  <si>
    <t>Babice u RosicJihomoravský</t>
  </si>
  <si>
    <t>582824</t>
  </si>
  <si>
    <t>Bílovice nad Svitavou</t>
  </si>
  <si>
    <t>Bílovice nad SvitavouJihomoravský</t>
  </si>
  <si>
    <t>582921</t>
  </si>
  <si>
    <t>Česká</t>
  </si>
  <si>
    <t>ČeskáJihomoravský</t>
  </si>
  <si>
    <t>583081</t>
  </si>
  <si>
    <t>Hrušovany u Brna</t>
  </si>
  <si>
    <t>Hrušovany u BrnaJihomoravský</t>
  </si>
  <si>
    <t>583120</t>
  </si>
  <si>
    <t>Ivančice</t>
  </si>
  <si>
    <t>IvančiceJihomoravský</t>
  </si>
  <si>
    <t>583219</t>
  </si>
  <si>
    <t>Kobylnice</t>
  </si>
  <si>
    <t>KobylniceJihomoravský</t>
  </si>
  <si>
    <t>583251</t>
  </si>
  <si>
    <t>Kuřim</t>
  </si>
  <si>
    <t>KuřimJihomoravský</t>
  </si>
  <si>
    <t>583286</t>
  </si>
  <si>
    <t>Lelekovice</t>
  </si>
  <si>
    <t>LelekoviceJihomoravský</t>
  </si>
  <si>
    <t>583316</t>
  </si>
  <si>
    <t>Lomnička</t>
  </si>
  <si>
    <t>LomničkaJihomoravský</t>
  </si>
  <si>
    <t>583391</t>
  </si>
  <si>
    <t>Modřice</t>
  </si>
  <si>
    <t>ModřiceJihomoravský</t>
  </si>
  <si>
    <t>583413</t>
  </si>
  <si>
    <t>Moravany</t>
  </si>
  <si>
    <t>MoravanyJihomoravský</t>
  </si>
  <si>
    <t>583456</t>
  </si>
  <si>
    <t>Nebovidy</t>
  </si>
  <si>
    <t>NebovidyJihomoravský</t>
  </si>
  <si>
    <t>583596</t>
  </si>
  <si>
    <t>Ostopovice</t>
  </si>
  <si>
    <t>OstopoviceJihomoravský</t>
  </si>
  <si>
    <t>583634</t>
  </si>
  <si>
    <t>Podolí</t>
  </si>
  <si>
    <t>PodolíJihomoravský</t>
  </si>
  <si>
    <t>583669</t>
  </si>
  <si>
    <t>Popůvky</t>
  </si>
  <si>
    <t>PopůvkyJihomoravský</t>
  </si>
  <si>
    <t>583677</t>
  </si>
  <si>
    <t>Pozořice</t>
  </si>
  <si>
    <t>PozořiceJihomoravský</t>
  </si>
  <si>
    <t>583685</t>
  </si>
  <si>
    <t>Prace</t>
  </si>
  <si>
    <t>PraceJihomoravský</t>
  </si>
  <si>
    <t>583731</t>
  </si>
  <si>
    <t>Přísnotice</t>
  </si>
  <si>
    <t>PřísnoticeJihomoravský</t>
  </si>
  <si>
    <t>583782</t>
  </si>
  <si>
    <t>Rosice</t>
  </si>
  <si>
    <t>RosiceJihomoravský</t>
  </si>
  <si>
    <t>583821</t>
  </si>
  <si>
    <t>Řícmanice</t>
  </si>
  <si>
    <t>ŘícmaniceJihomoravský</t>
  </si>
  <si>
    <t>583863</t>
  </si>
  <si>
    <t>Sivice</t>
  </si>
  <si>
    <t>SiviceJihomoravský</t>
  </si>
  <si>
    <t>583898</t>
  </si>
  <si>
    <t>Sokolnice</t>
  </si>
  <si>
    <t>SokolniceJihomoravský</t>
  </si>
  <si>
    <t>583910</t>
  </si>
  <si>
    <t>Střelice</t>
  </si>
  <si>
    <t>StřeliceJihomoravský</t>
  </si>
  <si>
    <t>583952</t>
  </si>
  <si>
    <t>Šlapanice</t>
  </si>
  <si>
    <t>ŠlapaniceJihomoravský</t>
  </si>
  <si>
    <t>583979</t>
  </si>
  <si>
    <t>Telnice</t>
  </si>
  <si>
    <t>TelniceJihomoravský</t>
  </si>
  <si>
    <t>583987</t>
  </si>
  <si>
    <t>Tetčice</t>
  </si>
  <si>
    <t>TetčiceJihomoravský</t>
  </si>
  <si>
    <t>584002</t>
  </si>
  <si>
    <t>Tišnov</t>
  </si>
  <si>
    <t>TišnovJihomoravský</t>
  </si>
  <si>
    <t>584029</t>
  </si>
  <si>
    <t>Troubsko</t>
  </si>
  <si>
    <t>TroubskoJihomoravský</t>
  </si>
  <si>
    <t>584061</t>
  </si>
  <si>
    <t>Unkovice</t>
  </si>
  <si>
    <t>UnkoviceJihomoravský</t>
  </si>
  <si>
    <t>584096</t>
  </si>
  <si>
    <t>Velatice</t>
  </si>
  <si>
    <t>VelaticeJihomoravský</t>
  </si>
  <si>
    <t>584126</t>
  </si>
  <si>
    <t>Viničné Šumice</t>
  </si>
  <si>
    <t>Viničné ŠumiceJihomoravský</t>
  </si>
  <si>
    <t>584142</t>
  </si>
  <si>
    <t>Vojkovice</t>
  </si>
  <si>
    <t>VojkoviceJihomoravský</t>
  </si>
  <si>
    <t>584185</t>
  </si>
  <si>
    <t>Zakřany</t>
  </si>
  <si>
    <t>ZakřanyJihomoravský</t>
  </si>
  <si>
    <t>584207</t>
  </si>
  <si>
    <t>Zastávka</t>
  </si>
  <si>
    <t>ZastávkaJihomoravský</t>
  </si>
  <si>
    <t>584223</t>
  </si>
  <si>
    <t>Zbýšov</t>
  </si>
  <si>
    <t>ZbýšovJihomoravský</t>
  </si>
  <si>
    <t>584231</t>
  </si>
  <si>
    <t>Žabčice</t>
  </si>
  <si>
    <t>ŽabčiceJihomoravský</t>
  </si>
  <si>
    <t>584240</t>
  </si>
  <si>
    <t>Žatčany</t>
  </si>
  <si>
    <t>ŽatčanyJihomoravský</t>
  </si>
  <si>
    <t>584282</t>
  </si>
  <si>
    <t>Židlochovice</t>
  </si>
  <si>
    <t>ŽidlochoviceJihomoravský</t>
  </si>
  <si>
    <t>584291</t>
  </si>
  <si>
    <t>Břeclav</t>
  </si>
  <si>
    <t>BřeclavJihomoravský</t>
  </si>
  <si>
    <t>584495</t>
  </si>
  <si>
    <t>Hustopeče</t>
  </si>
  <si>
    <t>HustopečeJihomoravský</t>
  </si>
  <si>
    <t>584649</t>
  </si>
  <si>
    <t>Mikulov</t>
  </si>
  <si>
    <t>MikulovJihomoravský</t>
  </si>
  <si>
    <t>584894</t>
  </si>
  <si>
    <t>Starovice</t>
  </si>
  <si>
    <t>StaroviceJihomoravský</t>
  </si>
  <si>
    <t>585068</t>
  </si>
  <si>
    <t>CZ011C1</t>
  </si>
  <si>
    <t>ZlínZlínský</t>
  </si>
  <si>
    <t>585211</t>
  </si>
  <si>
    <t>Fryšták</t>
  </si>
  <si>
    <t>FryštákZlínský</t>
  </si>
  <si>
    <t>585513</t>
  </si>
  <si>
    <t>Napajedla</t>
  </si>
  <si>
    <t>NapajedlaZlínský</t>
  </si>
  <si>
    <t>585599</t>
  </si>
  <si>
    <t>Otrokovice</t>
  </si>
  <si>
    <t>OtrokoviceZlínský</t>
  </si>
  <si>
    <t>585751</t>
  </si>
  <si>
    <t>Slavičín</t>
  </si>
  <si>
    <t>SlavičínZlínský</t>
  </si>
  <si>
    <t>586021</t>
  </si>
  <si>
    <t>Hodonín</t>
  </si>
  <si>
    <t>HodonínJihomoravský</t>
  </si>
  <si>
    <t>586081</t>
  </si>
  <si>
    <t>Bzenec</t>
  </si>
  <si>
    <t>BzenecJihomoravský</t>
  </si>
  <si>
    <t>586161</t>
  </si>
  <si>
    <t>Dubňany</t>
  </si>
  <si>
    <t>DubňanyJihomoravský</t>
  </si>
  <si>
    <t>586277</t>
  </si>
  <si>
    <t>Kostelec</t>
  </si>
  <si>
    <t>KostelecJihomoravský</t>
  </si>
  <si>
    <t>586307</t>
  </si>
  <si>
    <t>Kyjov</t>
  </si>
  <si>
    <t>KyjovJihomoravský</t>
  </si>
  <si>
    <t>586404</t>
  </si>
  <si>
    <t>Moravský Písek</t>
  </si>
  <si>
    <t>Moravský PísekJihomoravský</t>
  </si>
  <si>
    <t>586587</t>
  </si>
  <si>
    <t>Strážnice</t>
  </si>
  <si>
    <t>StrážniceJihomoravský</t>
  </si>
  <si>
    <t>586722</t>
  </si>
  <si>
    <t>Veselí nad Moravou</t>
  </si>
  <si>
    <t>Veselí nad MoravouJihomoravský</t>
  </si>
  <si>
    <t>586757</t>
  </si>
  <si>
    <t>Vnorovy</t>
  </si>
  <si>
    <t>VnorovyJihomoravský</t>
  </si>
  <si>
    <t>586846</t>
  </si>
  <si>
    <t>Jihlava</t>
  </si>
  <si>
    <t>CZ014C1</t>
  </si>
  <si>
    <t>CZ014L2</t>
  </si>
  <si>
    <t>JihlavaVysočina</t>
  </si>
  <si>
    <t>587486</t>
  </si>
  <si>
    <t>Malý Beranov</t>
  </si>
  <si>
    <t>Malý BeranovVysočina</t>
  </si>
  <si>
    <t>587729</t>
  </si>
  <si>
    <t>Nový Šaldorf-Sedlešovice</t>
  </si>
  <si>
    <t>Nový Šaldorf-SedlešoviceJihomoravský</t>
  </si>
  <si>
    <t>588024</t>
  </si>
  <si>
    <t>Telč</t>
  </si>
  <si>
    <t>TelčVysočina</t>
  </si>
  <si>
    <t>588032</t>
  </si>
  <si>
    <t>Třešť</t>
  </si>
  <si>
    <t>TřešťVysočina</t>
  </si>
  <si>
    <t>588296</t>
  </si>
  <si>
    <t>Kroměříž</t>
  </si>
  <si>
    <t>KroměřížZlínský</t>
  </si>
  <si>
    <t>588318</t>
  </si>
  <si>
    <t>Bělov</t>
  </si>
  <si>
    <t>BělovZlínský</t>
  </si>
  <si>
    <t>588393</t>
  </si>
  <si>
    <t>Bystřice pod Hostýnem</t>
  </si>
  <si>
    <t>Bystřice pod HostýnemZlínský</t>
  </si>
  <si>
    <t>588458</t>
  </si>
  <si>
    <t>Holešov</t>
  </si>
  <si>
    <t>HolešovZlínský</t>
  </si>
  <si>
    <t>588491</t>
  </si>
  <si>
    <t>Hulín</t>
  </si>
  <si>
    <t>HulínZlínský</t>
  </si>
  <si>
    <t>589250</t>
  </si>
  <si>
    <t>Prostějov</t>
  </si>
  <si>
    <t>ProstějovOlomoucký</t>
  </si>
  <si>
    <t>589730</t>
  </si>
  <si>
    <t>Mostkovice</t>
  </si>
  <si>
    <t>MostkoviceOlomoucký</t>
  </si>
  <si>
    <t>590266</t>
  </si>
  <si>
    <t>Třebíč</t>
  </si>
  <si>
    <t>TřebíčVysočina</t>
  </si>
  <si>
    <t>591181</t>
  </si>
  <si>
    <t>Moravské Budějovice</t>
  </si>
  <si>
    <t>Moravské BudějoviceVysočina</t>
  </si>
  <si>
    <t>591742</t>
  </si>
  <si>
    <t>Stařeč</t>
  </si>
  <si>
    <t>StařečVysočina</t>
  </si>
  <si>
    <t>592005</t>
  </si>
  <si>
    <t>Uherské Hradiště</t>
  </si>
  <si>
    <t>Uherské HradištěZlínský</t>
  </si>
  <si>
    <t>592013</t>
  </si>
  <si>
    <t>Babice</t>
  </si>
  <si>
    <t>BabiceZlínský</t>
  </si>
  <si>
    <t>592030</t>
  </si>
  <si>
    <t>Bílovice</t>
  </si>
  <si>
    <t>BíloviceZlínský</t>
  </si>
  <si>
    <t>592102</t>
  </si>
  <si>
    <t>Buchlovice</t>
  </si>
  <si>
    <t>BuchloviceZlínský</t>
  </si>
  <si>
    <t>592226</t>
  </si>
  <si>
    <t>Jalubí</t>
  </si>
  <si>
    <t>JalubíZlínský</t>
  </si>
  <si>
    <t>592269</t>
  </si>
  <si>
    <t>Kněžpole</t>
  </si>
  <si>
    <t>KněžpoleZlínský</t>
  </si>
  <si>
    <t>592382</t>
  </si>
  <si>
    <t>Mistřice</t>
  </si>
  <si>
    <t>MistřiceZlínský</t>
  </si>
  <si>
    <t>592463</t>
  </si>
  <si>
    <t>Ostrožská Nová Ves</t>
  </si>
  <si>
    <t>Ostrožská Nová VesZlínský</t>
  </si>
  <si>
    <t>592706</t>
  </si>
  <si>
    <t>Traplice</t>
  </si>
  <si>
    <t>TrapliceZlínský</t>
  </si>
  <si>
    <t>592722</t>
  </si>
  <si>
    <t>Tupesy</t>
  </si>
  <si>
    <t>TupesyZlínský</t>
  </si>
  <si>
    <t>592731</t>
  </si>
  <si>
    <t>Uherský Brod</t>
  </si>
  <si>
    <t>Uherský BrodZlínský</t>
  </si>
  <si>
    <t>592749</t>
  </si>
  <si>
    <t>Uherský Ostroh</t>
  </si>
  <si>
    <t>Uherský OstrohZlínský</t>
  </si>
  <si>
    <t>592862</t>
  </si>
  <si>
    <t>Zlechov</t>
  </si>
  <si>
    <t>ZlechovZlínský</t>
  </si>
  <si>
    <t>592889</t>
  </si>
  <si>
    <t>Vyškov</t>
  </si>
  <si>
    <t>VyškovJihomoravský</t>
  </si>
  <si>
    <t>592943</t>
  </si>
  <si>
    <t>Bučovice</t>
  </si>
  <si>
    <t>BučoviceJihomoravský</t>
  </si>
  <si>
    <t>593168</t>
  </si>
  <si>
    <t>Komořany</t>
  </si>
  <si>
    <t>KomořanyJihomoravský</t>
  </si>
  <si>
    <t>593559</t>
  </si>
  <si>
    <t>Rousínov</t>
  </si>
  <si>
    <t>RousínovJihomoravský</t>
  </si>
  <si>
    <t>593583</t>
  </si>
  <si>
    <t>Slavkov u Brna</t>
  </si>
  <si>
    <t>Slavkov u BrnaJihomoravský</t>
  </si>
  <si>
    <t>593711</t>
  </si>
  <si>
    <t>Znojmo</t>
  </si>
  <si>
    <t>ZnojmoJihomoravský</t>
  </si>
  <si>
    <t>594300</t>
  </si>
  <si>
    <t>Kuchařovice</t>
  </si>
  <si>
    <t>KuchařoviceJihomoravský</t>
  </si>
  <si>
    <t>595209</t>
  </si>
  <si>
    <t>Žďár nad Sázavou</t>
  </si>
  <si>
    <t>Žďár nad SázavouVysočina</t>
  </si>
  <si>
    <t>595411</t>
  </si>
  <si>
    <t>Bystřice nad Pernštejnem</t>
  </si>
  <si>
    <t>Bystřice nad PernštejnemVysočina</t>
  </si>
  <si>
    <t>595586</t>
  </si>
  <si>
    <t>Hamry nad Sázavou</t>
  </si>
  <si>
    <t>Hamry nad SázavouVysočina</t>
  </si>
  <si>
    <t>596230</t>
  </si>
  <si>
    <t>Nové Město na Moravě</t>
  </si>
  <si>
    <t>Nové Město na MoravěVysočina</t>
  </si>
  <si>
    <t>596337</t>
  </si>
  <si>
    <t>Oslavice</t>
  </si>
  <si>
    <t>OslaviceVysočina</t>
  </si>
  <si>
    <t>597007</t>
  </si>
  <si>
    <t>Velké Meziříčí</t>
  </si>
  <si>
    <t>Velké MeziříčíVysočina</t>
  </si>
  <si>
    <t>597180</t>
  </si>
  <si>
    <t>Bruntál</t>
  </si>
  <si>
    <t>BruntálMoravskoslezský</t>
  </si>
  <si>
    <t>597520</t>
  </si>
  <si>
    <t>Krnov</t>
  </si>
  <si>
    <t>KrnovMoravskoslezský</t>
  </si>
  <si>
    <t>597783</t>
  </si>
  <si>
    <t>Rýmařov</t>
  </si>
  <si>
    <t>RýmařovMoravskoslezský</t>
  </si>
  <si>
    <t>598003</t>
  </si>
  <si>
    <t>Frýdek-Místek</t>
  </si>
  <si>
    <t>Frýdek-MístekMoravskoslezský</t>
  </si>
  <si>
    <t>598011</t>
  </si>
  <si>
    <t>Baška</t>
  </si>
  <si>
    <t>BaškaMoravskoslezský</t>
  </si>
  <si>
    <t>598038</t>
  </si>
  <si>
    <t>Brušperk</t>
  </si>
  <si>
    <t>BrušperkMoravskoslezský</t>
  </si>
  <si>
    <t>598062</t>
  </si>
  <si>
    <t>Bystřice</t>
  </si>
  <si>
    <t>BystřiceMoravskoslezský</t>
  </si>
  <si>
    <t>598135</t>
  </si>
  <si>
    <t>Fryčovice</t>
  </si>
  <si>
    <t>FryčoviceMoravskoslezský</t>
  </si>
  <si>
    <t>598143</t>
  </si>
  <si>
    <t>Frýdlant nad Ostravicí</t>
  </si>
  <si>
    <t>Frýdlant nad OstravicíMoravskoslezský</t>
  </si>
  <si>
    <t>598178</t>
  </si>
  <si>
    <t>Horní Bludovice</t>
  </si>
  <si>
    <t>Horní BludoviceMoravskoslezský</t>
  </si>
  <si>
    <t>598259</t>
  </si>
  <si>
    <t>Jablunkov</t>
  </si>
  <si>
    <t>JablunkovMoravskoslezský</t>
  </si>
  <si>
    <t>598267</t>
  </si>
  <si>
    <t>Modletice</t>
  </si>
  <si>
    <t>ModleticeStředočeský</t>
  </si>
  <si>
    <t>598569</t>
  </si>
  <si>
    <t>Paskov</t>
  </si>
  <si>
    <t>PaskovMoravskoslezský</t>
  </si>
  <si>
    <t>598739</t>
  </si>
  <si>
    <t>Stará Ves nad Ondřejnicí</t>
  </si>
  <si>
    <t>Stará Ves nad OndřejnicíMoravskoslezský</t>
  </si>
  <si>
    <t>598798</t>
  </si>
  <si>
    <t>Šenov</t>
  </si>
  <si>
    <t>ŠenovMoravskoslezský</t>
  </si>
  <si>
    <t>598810</t>
  </si>
  <si>
    <t>Třinec</t>
  </si>
  <si>
    <t>TřinecMoravskoslezský</t>
  </si>
  <si>
    <t>598836</t>
  </si>
  <si>
    <t>Václavovice</t>
  </si>
  <si>
    <t>VáclavoviceMoravskoslezský</t>
  </si>
  <si>
    <t>598879</t>
  </si>
  <si>
    <t>Vratimov</t>
  </si>
  <si>
    <t>VratimovMoravskoslezský</t>
  </si>
  <si>
    <t>598917</t>
  </si>
  <si>
    <t>Karviná</t>
  </si>
  <si>
    <t>CZ017C1</t>
  </si>
  <si>
    <t>KarvináMoravskoslezský</t>
  </si>
  <si>
    <t>598925</t>
  </si>
  <si>
    <t>Albrechtice</t>
  </si>
  <si>
    <t>AlbrechticeMoravskoslezský</t>
  </si>
  <si>
    <t>598933</t>
  </si>
  <si>
    <t>Český Těšín</t>
  </si>
  <si>
    <t>Český TěšínMoravskoslezský</t>
  </si>
  <si>
    <t>598941</t>
  </si>
  <si>
    <t>Dětmarovice</t>
  </si>
  <si>
    <t>DětmaroviceMoravskoslezský</t>
  </si>
  <si>
    <t>598968</t>
  </si>
  <si>
    <t>Dolní Lutyně</t>
  </si>
  <si>
    <t>Dolní LutyněMoravskoslezský</t>
  </si>
  <si>
    <t>599051</t>
  </si>
  <si>
    <t>Bohumín</t>
  </si>
  <si>
    <t>BohumínMoravskoslezský</t>
  </si>
  <si>
    <t>599069</t>
  </si>
  <si>
    <t>Orlová</t>
  </si>
  <si>
    <t>OrlováMoravskoslezský</t>
  </si>
  <si>
    <t>599077</t>
  </si>
  <si>
    <t>Petrovice u Karviné</t>
  </si>
  <si>
    <t>Petrovice u KarvinéMoravskoslezský</t>
  </si>
  <si>
    <t>599085</t>
  </si>
  <si>
    <t>Petřvald</t>
  </si>
  <si>
    <t>PetřvaldMoravskoslezský</t>
  </si>
  <si>
    <t>599107</t>
  </si>
  <si>
    <t>Rychvald</t>
  </si>
  <si>
    <t>RychvaldMoravskoslezský</t>
  </si>
  <si>
    <t>599158</t>
  </si>
  <si>
    <t>Těrlicko</t>
  </si>
  <si>
    <t>TěrlickoMoravskoslezský</t>
  </si>
  <si>
    <t>599191</t>
  </si>
  <si>
    <t>Nový Jičín</t>
  </si>
  <si>
    <t>Nový JičínMoravskoslezský</t>
  </si>
  <si>
    <t>599247</t>
  </si>
  <si>
    <t>Bílovec</t>
  </si>
  <si>
    <t>BílovecMoravskoslezský</t>
  </si>
  <si>
    <t>599344</t>
  </si>
  <si>
    <t>Frenštát pod Radhoštěm</t>
  </si>
  <si>
    <t>Frenštát pod RadhoštěmMoravskoslezský</t>
  </si>
  <si>
    <t>599549</t>
  </si>
  <si>
    <t>Klimkovice</t>
  </si>
  <si>
    <t>KlimkoviceMoravskoslezský</t>
  </si>
  <si>
    <t>599565</t>
  </si>
  <si>
    <t>Kopřivnice</t>
  </si>
  <si>
    <t>KopřivniceMoravskoslezský</t>
  </si>
  <si>
    <t>599727</t>
  </si>
  <si>
    <t>Karlík</t>
  </si>
  <si>
    <t>KarlíkStředočeský</t>
  </si>
  <si>
    <t>599808</t>
  </si>
  <si>
    <t>Příbor</t>
  </si>
  <si>
    <t>PříborMoravskoslezský</t>
  </si>
  <si>
    <t>599921</t>
  </si>
  <si>
    <t>Studénka</t>
  </si>
  <si>
    <t>StudénkaMoravskoslezský</t>
  </si>
  <si>
    <t>599948</t>
  </si>
  <si>
    <t>Štramberk</t>
  </si>
  <si>
    <t>ŠtramberkMoravskoslezský</t>
  </si>
  <si>
    <t>Čestlice (část)</t>
  </si>
  <si>
    <t>Modletice (část)</t>
  </si>
  <si>
    <t>Mostkovice (část)</t>
  </si>
  <si>
    <t>Samotišky (část)</t>
  </si>
  <si>
    <t>Staré Město (část)</t>
  </si>
  <si>
    <t>Týniště nad Orlicí (část)</t>
  </si>
  <si>
    <t>verze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</si>
</sst>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##,###,###,###"/>
  </numFmts>
  <fonts count="31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14"/>
      <color theme="1"/>
      <name val="Trebuchet MS"/>
      <family val="2"/>
      <charset val="238"/>
    </font>
    <font>
      <sz val="12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b/>
      <sz val="7"/>
      <color theme="1"/>
      <name val="Times New Roman"/>
      <family val="1"/>
      <charset val="238"/>
    </font>
    <font>
      <i/>
      <sz val="7"/>
      <color theme="1"/>
      <name val="Trebuchet MS"/>
      <family val="2"/>
      <charset val="238"/>
    </font>
    <font>
      <sz val="4.5"/>
      <color theme="1"/>
      <name val="Trebuchet MS"/>
      <family val="2"/>
      <charset val="238"/>
    </font>
    <font>
      <sz val="8"/>
      <color theme="1"/>
      <name val="Trebuchet MS"/>
      <family val="2"/>
      <charset val="238"/>
    </font>
    <font>
      <i/>
      <u/>
      <sz val="7"/>
      <color rgb="FF008080"/>
      <name val="Trebuchet MS"/>
      <family val="2"/>
      <charset val="238"/>
    </font>
    <font>
      <b/>
      <sz val="11"/>
      <color rgb="FF00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8"/>
      <color theme="1"/>
      <name val="Trebuchet MS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0"/>
      <color rgb="FF000000"/>
      <name val="Trebuchet MS"/>
      <family val="2"/>
      <charset val="238"/>
    </font>
    <font>
      <vertAlign val="superscript"/>
      <sz val="10"/>
      <color theme="1"/>
      <name val="Trebuchet MS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 CE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0" fillId="0" borderId="11" xfId="0" applyBorder="1" applyAlignment="1">
      <alignment vertical="top"/>
    </xf>
    <xf numFmtId="0" fontId="15" fillId="0" borderId="0" xfId="0" applyFont="1" applyAlignment="1">
      <alignment vertical="top" wrapText="1"/>
    </xf>
    <xf numFmtId="0" fontId="0" fillId="0" borderId="12" xfId="0" applyBorder="1" applyAlignment="1">
      <alignment vertical="top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4" fillId="0" borderId="0" xfId="1" applyBorder="1" applyAlignment="1" applyProtection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20" fillId="3" borderId="0" xfId="0" applyFont="1" applyFill="1"/>
    <xf numFmtId="0" fontId="0" fillId="5" borderId="1" xfId="0" applyFill="1" applyBorder="1"/>
    <xf numFmtId="0" fontId="0" fillId="6" borderId="1" xfId="0" applyFill="1" applyBorder="1"/>
    <xf numFmtId="0" fontId="0" fillId="8" borderId="1" xfId="0" applyFill="1" applyBorder="1"/>
    <xf numFmtId="0" fontId="23" fillId="0" borderId="0" xfId="0" applyFont="1"/>
    <xf numFmtId="0" fontId="21" fillId="7" borderId="3" xfId="0" applyFont="1" applyFill="1" applyBorder="1" applyAlignment="1">
      <alignment horizontal="left" wrapText="1"/>
    </xf>
    <xf numFmtId="0" fontId="0" fillId="5" borderId="1" xfId="0" applyFill="1" applyBorder="1" applyProtection="1">
      <protection locked="0"/>
    </xf>
    <xf numFmtId="0" fontId="0" fillId="7" borderId="1" xfId="0" applyFill="1" applyBorder="1"/>
    <xf numFmtId="0" fontId="0" fillId="0" borderId="0" xfId="0" applyAlignment="1">
      <alignment horizontal="left"/>
    </xf>
    <xf numFmtId="0" fontId="22" fillId="8" borderId="6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22" fillId="8" borderId="13" xfId="0" applyFont="1" applyFill="1" applyBorder="1" applyAlignment="1">
      <alignment horizontal="left"/>
    </xf>
    <xf numFmtId="0" fontId="22" fillId="8" borderId="14" xfId="0" applyFont="1" applyFill="1" applyBorder="1" applyAlignment="1">
      <alignment horizontal="left"/>
    </xf>
    <xf numFmtId="0" fontId="0" fillId="7" borderId="16" xfId="0" applyFill="1" applyBorder="1"/>
    <xf numFmtId="0" fontId="22" fillId="7" borderId="17" xfId="0" applyFont="1" applyFill="1" applyBorder="1"/>
    <xf numFmtId="0" fontId="0" fillId="0" borderId="16" xfId="0" applyBorder="1"/>
    <xf numFmtId="0" fontId="0" fillId="0" borderId="0" xfId="0" applyAlignment="1">
      <alignment horizontal="left" wrapText="1"/>
    </xf>
    <xf numFmtId="0" fontId="0" fillId="0" borderId="18" xfId="0" applyBorder="1" applyAlignment="1">
      <alignment wrapText="1"/>
    </xf>
    <xf numFmtId="0" fontId="0" fillId="7" borderId="17" xfId="0" applyFill="1" applyBorder="1" applyAlignment="1">
      <alignment wrapText="1"/>
    </xf>
    <xf numFmtId="0" fontId="0" fillId="8" borderId="16" xfId="0" applyFill="1" applyBorder="1"/>
    <xf numFmtId="0" fontId="0" fillId="8" borderId="19" xfId="0" applyFill="1" applyBorder="1" applyAlignment="1">
      <alignment wrapText="1"/>
    </xf>
    <xf numFmtId="0" fontId="22" fillId="8" borderId="0" xfId="0" applyFont="1" applyFill="1" applyAlignment="1">
      <alignment horizontal="left"/>
    </xf>
    <xf numFmtId="0" fontId="0" fillId="8" borderId="20" xfId="0" applyFill="1" applyBorder="1" applyAlignment="1">
      <alignment wrapText="1"/>
    </xf>
    <xf numFmtId="0" fontId="0" fillId="8" borderId="21" xfId="0" applyFill="1" applyBorder="1" applyAlignment="1">
      <alignment wrapText="1"/>
    </xf>
    <xf numFmtId="0" fontId="0" fillId="4" borderId="16" xfId="0" applyFill="1" applyBorder="1"/>
    <xf numFmtId="0" fontId="19" fillId="0" borderId="0" xfId="0" applyFont="1" applyAlignment="1">
      <alignment horizontal="left" vertical="top" wrapText="1"/>
    </xf>
    <xf numFmtId="0" fontId="0" fillId="8" borderId="22" xfId="0" applyFill="1" applyBorder="1"/>
    <xf numFmtId="0" fontId="0" fillId="8" borderId="23" xfId="0" applyFill="1" applyBorder="1"/>
    <xf numFmtId="0" fontId="22" fillId="8" borderId="24" xfId="0" applyFont="1" applyFill="1" applyBorder="1" applyAlignment="1">
      <alignment horizontal="left"/>
    </xf>
    <xf numFmtId="0" fontId="0" fillId="8" borderId="25" xfId="0" applyFill="1" applyBorder="1" applyAlignment="1">
      <alignment wrapText="1"/>
    </xf>
    <xf numFmtId="0" fontId="0" fillId="7" borderId="26" xfId="0" applyFill="1" applyBorder="1"/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22" fillId="7" borderId="21" xfId="0" applyFont="1" applyFill="1" applyBorder="1"/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horizontal="left" vertical="center" wrapText="1"/>
    </xf>
    <xf numFmtId="0" fontId="24" fillId="0" borderId="29" xfId="0" applyFont="1" applyBorder="1" applyAlignment="1">
      <alignment vertical="center" wrapText="1"/>
    </xf>
    <xf numFmtId="0" fontId="20" fillId="0" borderId="0" xfId="0" applyFont="1"/>
    <xf numFmtId="0" fontId="26" fillId="9" borderId="0" xfId="0" applyFont="1" applyFill="1" applyAlignment="1">
      <alignment horizontal="center" vertical="center"/>
    </xf>
    <xf numFmtId="0" fontId="27" fillId="9" borderId="0" xfId="0" applyFont="1" applyFill="1" applyAlignment="1">
      <alignment horizontal="center" vertical="center" wrapText="1"/>
    </xf>
    <xf numFmtId="0" fontId="28" fillId="10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19" fillId="0" borderId="0" xfId="0" applyFont="1"/>
    <xf numFmtId="0" fontId="30" fillId="0" borderId="30" xfId="0" applyFont="1" applyBorder="1"/>
    <xf numFmtId="0" fontId="0" fillId="4" borderId="0" xfId="0" applyFill="1" applyAlignment="1" applyProtection="1">
      <alignment horizontal="left"/>
      <protection locked="0"/>
    </xf>
    <xf numFmtId="4" fontId="2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4" fillId="0" borderId="2" xfId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left" vertical="center"/>
      <protection locked="0"/>
    </xf>
    <xf numFmtId="164" fontId="0" fillId="0" borderId="3" xfId="0" applyNumberFormat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165" fontId="0" fillId="0" borderId="2" xfId="0" applyNumberFormat="1" applyBorder="1" applyAlignment="1" applyProtection="1">
      <alignment horizontal="left" vertical="center"/>
      <protection locked="0"/>
    </xf>
    <xf numFmtId="165" fontId="0" fillId="0" borderId="3" xfId="0" applyNumberFormat="1" applyBorder="1" applyAlignment="1" applyProtection="1">
      <alignment horizontal="left" vertical="center"/>
      <protection locked="0"/>
    </xf>
    <xf numFmtId="165" fontId="0" fillId="0" borderId="4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rgb="FFFFFFCC"/>
        </patternFill>
      </fill>
    </dxf>
    <dxf>
      <fill>
        <patternFill>
          <bgColor rgb="FFFF79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7979"/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0</xdr:rowOff>
    </xdr:from>
    <xdr:to>
      <xdr:col>16</xdr:col>
      <xdr:colOff>219075</xdr:colOff>
      <xdr:row>3</xdr:row>
      <xdr:rowOff>148874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E730DBDD-B008-1CA7-970F-BDE2DD27F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90500"/>
          <a:ext cx="3667125" cy="5298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ospíšilová Kolofíková Kateřina" id="{E00F3166-2E04-4F54-97D4-C6358534488B}" userId="S::kolofikovak@msmt.cz::b59581a9-ed1f-4262-a956-d9adc7023dc4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3-11-30T13:59:00.15" personId="{E00F3166-2E04-4F54-97D4-C6358534488B}" id="{318D5FBC-59D5-4B93-B058-BFF2D4CF31A0}">
    <text>Kontrola na vyplnění pohlaví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mt.cz/ministerstvo/lubos-sychra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0AD97-DE4F-451D-BF59-50178A4F5714}">
  <sheetPr codeName="List1"/>
  <dimension ref="A1:AB96"/>
  <sheetViews>
    <sheetView showGridLines="0" tabSelected="1" workbookViewId="0">
      <selection activeCell="H18" sqref="H18:M18"/>
    </sheetView>
  </sheetViews>
  <sheetFormatPr defaultColWidth="9.140625" defaultRowHeight="15" x14ac:dyDescent="0.25"/>
  <cols>
    <col min="1" max="28" width="3.42578125" style="2" customWidth="1"/>
    <col min="29" max="16384" width="9.140625" style="2"/>
  </cols>
  <sheetData>
    <row r="1" spans="1:28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4"/>
    </row>
    <row r="2" spans="1:28" x14ac:dyDescent="0.25">
      <c r="A2" s="15"/>
      <c r="S2" s="16" t="s">
        <v>0</v>
      </c>
      <c r="W2" s="16" t="s">
        <v>1</v>
      </c>
      <c r="AB2" s="17"/>
    </row>
    <row r="3" spans="1:28" x14ac:dyDescent="0.25">
      <c r="A3" s="15"/>
      <c r="AB3" s="17"/>
    </row>
    <row r="4" spans="1:28" x14ac:dyDescent="0.25">
      <c r="A4" s="15"/>
      <c r="AB4" s="17"/>
    </row>
    <row r="5" spans="1:28" ht="11.25" customHeight="1" x14ac:dyDescent="0.25">
      <c r="A5" s="15"/>
      <c r="AB5" s="17"/>
    </row>
    <row r="6" spans="1:28" ht="18.75" x14ac:dyDescent="0.25">
      <c r="A6" s="15"/>
      <c r="K6" s="18" t="s">
        <v>2</v>
      </c>
      <c r="AB6" s="17"/>
    </row>
    <row r="7" spans="1:28" ht="18" x14ac:dyDescent="0.25">
      <c r="A7" s="15"/>
      <c r="J7" s="19" t="s">
        <v>3</v>
      </c>
      <c r="AB7" s="17"/>
    </row>
    <row r="8" spans="1:28" ht="11.1" customHeight="1" x14ac:dyDescent="0.25">
      <c r="A8" s="15"/>
      <c r="AB8" s="17"/>
    </row>
    <row r="9" spans="1:28" ht="16.5" x14ac:dyDescent="0.25">
      <c r="A9" s="15"/>
      <c r="B9" s="20" t="s">
        <v>4</v>
      </c>
      <c r="AB9" s="17"/>
    </row>
    <row r="10" spans="1:28" x14ac:dyDescent="0.25">
      <c r="A10" s="15"/>
      <c r="C10" s="2" t="s">
        <v>5</v>
      </c>
      <c r="K10" s="103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5"/>
      <c r="AB10" s="17"/>
    </row>
    <row r="11" spans="1:28" x14ac:dyDescent="0.25">
      <c r="A11" s="15"/>
      <c r="C11" s="2" t="s">
        <v>6</v>
      </c>
      <c r="K11" s="103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5"/>
      <c r="AB11" s="17"/>
    </row>
    <row r="12" spans="1:28" x14ac:dyDescent="0.25">
      <c r="A12" s="15"/>
      <c r="C12" s="2" t="s">
        <v>7</v>
      </c>
      <c r="K12" s="103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5"/>
      <c r="AB12" s="17"/>
    </row>
    <row r="13" spans="1:28" ht="11.25" customHeight="1" x14ac:dyDescent="0.25">
      <c r="A13" s="15"/>
      <c r="AB13" s="17"/>
    </row>
    <row r="14" spans="1:28" ht="16.5" x14ac:dyDescent="0.25">
      <c r="A14" s="15"/>
      <c r="B14" s="20" t="s">
        <v>8</v>
      </c>
      <c r="AB14" s="17"/>
    </row>
    <row r="15" spans="1:28" x14ac:dyDescent="0.25">
      <c r="A15" s="15"/>
      <c r="C15" s="2" t="s">
        <v>9</v>
      </c>
      <c r="H15" s="103"/>
      <c r="I15" s="104"/>
      <c r="J15" s="104"/>
      <c r="K15" s="104"/>
      <c r="L15" s="104"/>
      <c r="M15" s="105"/>
      <c r="S15" s="2" t="s">
        <v>10</v>
      </c>
      <c r="V15" s="9"/>
      <c r="W15" s="3"/>
      <c r="X15" s="129"/>
      <c r="Y15" s="130"/>
      <c r="Z15" s="130"/>
      <c r="AA15" s="131"/>
      <c r="AB15" s="17"/>
    </row>
    <row r="16" spans="1:28" x14ac:dyDescent="0.25">
      <c r="A16" s="15"/>
      <c r="C16" s="2" t="s">
        <v>11</v>
      </c>
      <c r="H16" s="120"/>
      <c r="I16" s="121"/>
      <c r="J16" s="121"/>
      <c r="K16" s="121"/>
      <c r="L16" s="121"/>
      <c r="M16" s="121"/>
      <c r="N16" s="104"/>
      <c r="O16" s="104"/>
      <c r="P16" s="104"/>
      <c r="Q16" s="104"/>
      <c r="R16" s="104"/>
      <c r="S16" s="104"/>
      <c r="T16" s="104"/>
      <c r="U16" s="104"/>
      <c r="V16" s="121"/>
      <c r="W16" s="121"/>
      <c r="X16" s="121"/>
      <c r="Y16" s="121"/>
      <c r="Z16" s="121"/>
      <c r="AA16" s="122"/>
      <c r="AB16" s="17"/>
    </row>
    <row r="17" spans="1:28" x14ac:dyDescent="0.25">
      <c r="A17" s="15"/>
      <c r="C17" s="2" t="s">
        <v>12</v>
      </c>
      <c r="H17" s="103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5"/>
      <c r="AB17" s="17"/>
    </row>
    <row r="18" spans="1:28" x14ac:dyDescent="0.25">
      <c r="A18" s="15"/>
      <c r="C18" s="2" t="s">
        <v>13</v>
      </c>
      <c r="H18" s="106"/>
      <c r="I18" s="104"/>
      <c r="J18" s="104"/>
      <c r="K18" s="104"/>
      <c r="L18" s="104"/>
      <c r="M18" s="105"/>
      <c r="AB18" s="17"/>
    </row>
    <row r="19" spans="1:28" x14ac:dyDescent="0.25">
      <c r="A19" s="15"/>
      <c r="C19" s="2" t="s">
        <v>14</v>
      </c>
      <c r="AB19" s="17"/>
    </row>
    <row r="20" spans="1:28" x14ac:dyDescent="0.25">
      <c r="A20" s="15"/>
      <c r="D20" s="2" t="s">
        <v>15</v>
      </c>
      <c r="G20" s="103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S20" s="2" t="s">
        <v>16</v>
      </c>
      <c r="X20" s="103"/>
      <c r="Y20" s="104"/>
      <c r="Z20" s="104"/>
      <c r="AA20" s="105"/>
      <c r="AB20" s="17"/>
    </row>
    <row r="21" spans="1:28" x14ac:dyDescent="0.25">
      <c r="A21" s="15"/>
      <c r="D21" s="2" t="s">
        <v>17</v>
      </c>
      <c r="G21" s="103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S21" s="2" t="s">
        <v>18</v>
      </c>
      <c r="X21" s="103"/>
      <c r="Y21" s="104"/>
      <c r="Z21" s="104"/>
      <c r="AA21" s="105"/>
      <c r="AB21" s="17"/>
    </row>
    <row r="22" spans="1:28" x14ac:dyDescent="0.25">
      <c r="A22" s="15"/>
      <c r="D22" s="2" t="s">
        <v>19</v>
      </c>
      <c r="G22" s="103"/>
      <c r="H22" s="104"/>
      <c r="I22" s="104"/>
      <c r="J22" s="104"/>
      <c r="K22" s="104"/>
      <c r="L22" s="104"/>
      <c r="M22" s="104"/>
      <c r="N22" s="104"/>
      <c r="O22" s="104"/>
      <c r="P22" s="104"/>
      <c r="Q22" s="105"/>
      <c r="S22" s="2" t="s">
        <v>20</v>
      </c>
      <c r="X22" s="117"/>
      <c r="Y22" s="118"/>
      <c r="Z22" s="118"/>
      <c r="AA22" s="119"/>
      <c r="AB22" s="17"/>
    </row>
    <row r="23" spans="1:28" x14ac:dyDescent="0.25">
      <c r="A23" s="15"/>
      <c r="C23" s="2" t="s">
        <v>21</v>
      </c>
      <c r="G23" s="116"/>
      <c r="H23" s="104"/>
      <c r="I23" s="104"/>
      <c r="J23" s="104"/>
      <c r="K23" s="104"/>
      <c r="L23" s="104"/>
      <c r="M23" s="104"/>
      <c r="N23" s="104"/>
      <c r="O23" s="104"/>
      <c r="P23" s="104"/>
      <c r="Q23" s="105"/>
      <c r="S23" s="2" t="s">
        <v>22</v>
      </c>
      <c r="X23" s="123"/>
      <c r="Y23" s="124"/>
      <c r="Z23" s="124"/>
      <c r="AA23" s="125"/>
      <c r="AB23" s="17"/>
    </row>
    <row r="24" spans="1:28" ht="11.1" customHeight="1" x14ac:dyDescent="0.25">
      <c r="A24" s="15"/>
      <c r="AB24" s="17"/>
    </row>
    <row r="25" spans="1:28" ht="16.5" x14ac:dyDescent="0.25">
      <c r="A25" s="15"/>
      <c r="B25" s="21" t="s">
        <v>23</v>
      </c>
      <c r="AB25" s="17"/>
    </row>
    <row r="26" spans="1:28" ht="11.1" customHeight="1" x14ac:dyDescent="0.25">
      <c r="A26" s="15"/>
      <c r="AB26" s="17"/>
    </row>
    <row r="27" spans="1:28" ht="16.5" x14ac:dyDescent="0.25">
      <c r="A27" s="15"/>
      <c r="C27" s="20" t="s">
        <v>24</v>
      </c>
      <c r="P27" s="2" t="s">
        <v>25</v>
      </c>
      <c r="AB27" s="17"/>
    </row>
    <row r="28" spans="1:28" x14ac:dyDescent="0.25">
      <c r="A28" s="15"/>
      <c r="D28" s="22" t="s">
        <v>26</v>
      </c>
      <c r="AB28" s="17"/>
    </row>
    <row r="29" spans="1:28" x14ac:dyDescent="0.25">
      <c r="A29" s="15"/>
      <c r="C29" s="103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5"/>
      <c r="AB29" s="17"/>
    </row>
    <row r="30" spans="1:28" ht="11.1" customHeight="1" x14ac:dyDescent="0.25">
      <c r="A30" s="15"/>
      <c r="AB30" s="17"/>
    </row>
    <row r="31" spans="1:28" ht="16.5" x14ac:dyDescent="0.25">
      <c r="A31" s="15"/>
      <c r="C31" s="20" t="s">
        <v>27</v>
      </c>
      <c r="P31" s="2" t="s">
        <v>25</v>
      </c>
      <c r="AB31" s="17"/>
    </row>
    <row r="32" spans="1:28" x14ac:dyDescent="0.25">
      <c r="A32" s="15"/>
      <c r="D32" s="22" t="s">
        <v>28</v>
      </c>
      <c r="AB32" s="17"/>
    </row>
    <row r="33" spans="1:28" ht="34.5" customHeight="1" x14ac:dyDescent="0.25">
      <c r="A33" s="15"/>
      <c r="C33" s="126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8"/>
      <c r="AB33" s="17"/>
    </row>
    <row r="34" spans="1:28" ht="11.1" customHeight="1" x14ac:dyDescent="0.25">
      <c r="A34" s="15"/>
      <c r="AB34" s="17"/>
    </row>
    <row r="35" spans="1:28" ht="16.5" x14ac:dyDescent="0.25">
      <c r="A35" s="15"/>
      <c r="C35" s="20" t="s">
        <v>30</v>
      </c>
      <c r="P35" s="2" t="s">
        <v>25</v>
      </c>
      <c r="AB35" s="17"/>
    </row>
    <row r="36" spans="1:28" x14ac:dyDescent="0.25">
      <c r="A36" s="15"/>
      <c r="C36" s="22"/>
      <c r="D36" s="22" t="s">
        <v>31</v>
      </c>
      <c r="AB36" s="17"/>
    </row>
    <row r="37" spans="1:28" ht="48.75" customHeight="1" x14ac:dyDescent="0.25">
      <c r="A37" s="15"/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8"/>
      <c r="AB37" s="17"/>
    </row>
    <row r="38" spans="1:28" ht="11.1" customHeight="1" x14ac:dyDescent="0.25">
      <c r="A38" s="15"/>
      <c r="AB38" s="17"/>
    </row>
    <row r="39" spans="1:28" ht="16.5" x14ac:dyDescent="0.25">
      <c r="A39" s="15"/>
      <c r="C39" s="20" t="s">
        <v>32</v>
      </c>
      <c r="L39" s="23" t="s">
        <v>33</v>
      </c>
      <c r="AB39" s="17"/>
    </row>
    <row r="40" spans="1:28" x14ac:dyDescent="0.25">
      <c r="A40" s="15"/>
      <c r="D40" s="22" t="s">
        <v>34</v>
      </c>
      <c r="AB40" s="17"/>
    </row>
    <row r="41" spans="1:28" ht="17.25" x14ac:dyDescent="0.25">
      <c r="A41" s="15"/>
      <c r="C41" s="4" t="s">
        <v>35</v>
      </c>
      <c r="V41" s="103"/>
      <c r="W41" s="104"/>
      <c r="X41" s="105"/>
      <c r="AB41" s="17"/>
    </row>
    <row r="42" spans="1:28" ht="17.25" x14ac:dyDescent="0.25">
      <c r="A42" s="15"/>
      <c r="C42" s="4" t="s">
        <v>36</v>
      </c>
      <c r="V42" s="103"/>
      <c r="W42" s="104"/>
      <c r="X42" s="105"/>
      <c r="AB42" s="17"/>
    </row>
    <row r="43" spans="1:28" ht="17.25" x14ac:dyDescent="0.25">
      <c r="A43" s="15"/>
      <c r="C43" s="4" t="s">
        <v>37</v>
      </c>
      <c r="V43" s="103"/>
      <c r="W43" s="104"/>
      <c r="X43" s="105"/>
      <c r="AB43" s="17"/>
    </row>
    <row r="44" spans="1:28" ht="17.25" x14ac:dyDescent="0.25">
      <c r="A44" s="15"/>
      <c r="C44" s="1" t="s">
        <v>38</v>
      </c>
      <c r="V44" s="103"/>
      <c r="W44" s="104"/>
      <c r="X44" s="105"/>
      <c r="AB44" s="17"/>
    </row>
    <row r="45" spans="1:28" ht="17.25" x14ac:dyDescent="0.25">
      <c r="A45" s="15"/>
      <c r="C45" s="4" t="s">
        <v>39</v>
      </c>
      <c r="V45" s="103"/>
      <c r="W45" s="104"/>
      <c r="X45" s="105"/>
      <c r="AB45" s="17"/>
    </row>
    <row r="46" spans="1:28" ht="28.5" customHeight="1" x14ac:dyDescent="0.25">
      <c r="A46" s="15"/>
      <c r="AB46" s="17"/>
    </row>
    <row r="47" spans="1:28" x14ac:dyDescent="0.25">
      <c r="A47" s="15"/>
      <c r="C47" s="2" t="s">
        <v>40</v>
      </c>
      <c r="E47" s="103"/>
      <c r="F47" s="104"/>
      <c r="G47" s="104"/>
      <c r="H47" s="104"/>
      <c r="I47" s="104"/>
      <c r="J47" s="105"/>
      <c r="N47" s="2" t="s">
        <v>41</v>
      </c>
      <c r="Q47" s="107"/>
      <c r="R47" s="108"/>
      <c r="S47" s="108"/>
      <c r="T47" s="108"/>
      <c r="U47" s="108"/>
      <c r="V47" s="108"/>
      <c r="W47" s="108"/>
      <c r="X47" s="108"/>
      <c r="Y47" s="108"/>
      <c r="Z47" s="108"/>
      <c r="AA47" s="109"/>
      <c r="AB47" s="17"/>
    </row>
    <row r="48" spans="1:28" x14ac:dyDescent="0.25">
      <c r="A48" s="15"/>
      <c r="C48" s="2" t="s">
        <v>42</v>
      </c>
      <c r="E48" s="106"/>
      <c r="F48" s="104"/>
      <c r="G48" s="104"/>
      <c r="H48" s="104"/>
      <c r="I48" s="104"/>
      <c r="J48" s="105"/>
      <c r="Q48" s="110"/>
      <c r="R48" s="111"/>
      <c r="S48" s="111"/>
      <c r="T48" s="111"/>
      <c r="U48" s="111"/>
      <c r="V48" s="111"/>
      <c r="W48" s="111"/>
      <c r="X48" s="111"/>
      <c r="Y48" s="111"/>
      <c r="Z48" s="111"/>
      <c r="AA48" s="112"/>
      <c r="AB48" s="17"/>
    </row>
    <row r="49" spans="1:28" x14ac:dyDescent="0.25">
      <c r="A49" s="15"/>
      <c r="Q49" s="113"/>
      <c r="R49" s="114"/>
      <c r="S49" s="114"/>
      <c r="T49" s="114"/>
      <c r="U49" s="114"/>
      <c r="V49" s="114"/>
      <c r="W49" s="114"/>
      <c r="X49" s="114"/>
      <c r="Y49" s="114"/>
      <c r="Z49" s="114"/>
      <c r="AA49" s="115"/>
      <c r="AB49" s="17"/>
    </row>
    <row r="50" spans="1:28" x14ac:dyDescent="0.25">
      <c r="A50" s="15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7"/>
    </row>
    <row r="51" spans="1:28" ht="15" customHeight="1" x14ac:dyDescent="0.25">
      <c r="A51" s="15"/>
      <c r="B51" s="24">
        <v>1</v>
      </c>
      <c r="C51" s="83" t="s">
        <v>43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17"/>
    </row>
    <row r="52" spans="1:28" ht="68.25" customHeight="1" x14ac:dyDescent="0.25">
      <c r="A52" s="15"/>
      <c r="B52" s="24">
        <v>2</v>
      </c>
      <c r="C52" s="83" t="s">
        <v>44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17"/>
    </row>
    <row r="53" spans="1:28" ht="28.5" customHeight="1" x14ac:dyDescent="0.25">
      <c r="A53" s="15"/>
      <c r="B53" s="24">
        <v>3</v>
      </c>
      <c r="C53" s="83" t="s">
        <v>45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17"/>
    </row>
    <row r="54" spans="1:28" ht="25.5" customHeight="1" x14ac:dyDescent="0.25">
      <c r="A54" s="15"/>
      <c r="B54" s="24">
        <v>4</v>
      </c>
      <c r="C54" s="83" t="s">
        <v>46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17"/>
    </row>
    <row r="55" spans="1:28" ht="27" customHeight="1" x14ac:dyDescent="0.25">
      <c r="A55" s="15"/>
      <c r="B55" s="24">
        <v>5</v>
      </c>
      <c r="C55" s="83" t="s">
        <v>47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17"/>
    </row>
    <row r="56" spans="1:28" ht="97.5" customHeight="1" x14ac:dyDescent="0.25">
      <c r="A56" s="15"/>
      <c r="B56" s="24">
        <v>6</v>
      </c>
      <c r="C56" s="83" t="s">
        <v>48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17"/>
    </row>
    <row r="57" spans="1:28" ht="42" customHeight="1" x14ac:dyDescent="0.25">
      <c r="A57" s="15"/>
      <c r="B57" s="24">
        <v>7</v>
      </c>
      <c r="C57" s="83" t="s">
        <v>49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17"/>
    </row>
    <row r="58" spans="1:28" ht="28.5" customHeight="1" x14ac:dyDescent="0.25">
      <c r="A58" s="15"/>
      <c r="B58" s="24">
        <v>8</v>
      </c>
      <c r="C58" s="83" t="s">
        <v>50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17"/>
    </row>
    <row r="59" spans="1:28" ht="69" customHeight="1" x14ac:dyDescent="0.25">
      <c r="A59" s="15"/>
      <c r="B59" s="24">
        <v>9</v>
      </c>
      <c r="C59" s="83" t="s">
        <v>51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17"/>
    </row>
    <row r="60" spans="1:28" ht="57.75" customHeight="1" x14ac:dyDescent="0.25">
      <c r="A60" s="15"/>
      <c r="B60" s="24">
        <v>10</v>
      </c>
      <c r="C60" s="83" t="s">
        <v>52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17"/>
    </row>
    <row r="61" spans="1:28" ht="8.25" customHeight="1" x14ac:dyDescent="0.25">
      <c r="A61" s="15"/>
      <c r="AB61" s="17"/>
    </row>
    <row r="62" spans="1:28" ht="16.5" x14ac:dyDescent="0.25">
      <c r="A62" s="15"/>
      <c r="B62" s="21" t="s">
        <v>53</v>
      </c>
      <c r="AB62" s="17"/>
    </row>
    <row r="63" spans="1:28" ht="6" customHeight="1" x14ac:dyDescent="0.25">
      <c r="A63" s="15"/>
      <c r="AB63" s="17"/>
    </row>
    <row r="64" spans="1:28" ht="28.5" customHeight="1" x14ac:dyDescent="0.25">
      <c r="A64" s="15"/>
      <c r="C64" s="85" t="s">
        <v>54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17"/>
    </row>
    <row r="65" spans="1:28" ht="8.25" customHeight="1" x14ac:dyDescent="0.25">
      <c r="A65" s="15"/>
      <c r="AB65" s="17"/>
    </row>
    <row r="66" spans="1:28" ht="16.5" x14ac:dyDescent="0.25">
      <c r="A66" s="15"/>
      <c r="C66" s="25" t="s">
        <v>55</v>
      </c>
      <c r="AB66" s="17"/>
    </row>
    <row r="67" spans="1:28" ht="7.5" customHeight="1" x14ac:dyDescent="0.25">
      <c r="A67" s="15"/>
      <c r="AB67" s="17"/>
    </row>
    <row r="68" spans="1:28" ht="15" customHeight="1" x14ac:dyDescent="0.25">
      <c r="A68" s="15"/>
      <c r="C68" s="4" t="s">
        <v>250</v>
      </c>
      <c r="K68" s="101" t="s">
        <v>56</v>
      </c>
      <c r="L68" s="102"/>
      <c r="N68" s="101" t="s">
        <v>57</v>
      </c>
      <c r="O68" s="102"/>
      <c r="AB68" s="17"/>
    </row>
    <row r="69" spans="1:28" ht="11.1" customHeight="1" x14ac:dyDescent="0.25">
      <c r="A69" s="15"/>
      <c r="AB69" s="17"/>
    </row>
    <row r="70" spans="1:28" x14ac:dyDescent="0.25">
      <c r="A70" s="15"/>
      <c r="C70" s="2" t="s">
        <v>58</v>
      </c>
      <c r="F70" s="95"/>
      <c r="G70" s="96"/>
      <c r="H70" s="96"/>
      <c r="I70" s="96"/>
      <c r="J70" s="96"/>
      <c r="K70" s="97"/>
      <c r="N70" s="2" t="s">
        <v>41</v>
      </c>
      <c r="Q70" s="86"/>
      <c r="R70" s="87"/>
      <c r="S70" s="87"/>
      <c r="T70" s="87"/>
      <c r="U70" s="87"/>
      <c r="V70" s="87"/>
      <c r="W70" s="87"/>
      <c r="X70" s="87"/>
      <c r="Y70" s="87"/>
      <c r="Z70" s="87"/>
      <c r="AA70" s="88"/>
      <c r="AB70" s="17"/>
    </row>
    <row r="71" spans="1:28" x14ac:dyDescent="0.25">
      <c r="A71" s="15"/>
      <c r="F71" s="98"/>
      <c r="G71" s="99"/>
      <c r="H71" s="99"/>
      <c r="I71" s="99"/>
      <c r="J71" s="99"/>
      <c r="K71" s="100"/>
      <c r="Q71" s="89"/>
      <c r="R71" s="90"/>
      <c r="S71" s="90"/>
      <c r="T71" s="90"/>
      <c r="U71" s="90"/>
      <c r="V71" s="90"/>
      <c r="W71" s="90"/>
      <c r="X71" s="90"/>
      <c r="Y71" s="90"/>
      <c r="Z71" s="90"/>
      <c r="AA71" s="91"/>
      <c r="AB71" s="17"/>
    </row>
    <row r="72" spans="1:28" x14ac:dyDescent="0.25">
      <c r="A72" s="15"/>
      <c r="Q72" s="92"/>
      <c r="R72" s="93"/>
      <c r="S72" s="93"/>
      <c r="T72" s="93"/>
      <c r="U72" s="93"/>
      <c r="V72" s="93"/>
      <c r="W72" s="93"/>
      <c r="X72" s="93"/>
      <c r="Y72" s="93"/>
      <c r="Z72" s="93"/>
      <c r="AA72" s="94"/>
      <c r="AB72" s="17"/>
    </row>
    <row r="73" spans="1:28" ht="11.1" customHeight="1" x14ac:dyDescent="0.25">
      <c r="A73" s="15"/>
      <c r="AB73" s="17"/>
    </row>
    <row r="74" spans="1:28" s="11" customFormat="1" ht="30.75" customHeight="1" x14ac:dyDescent="0.25">
      <c r="A74" s="26"/>
      <c r="B74" s="24">
        <v>11</v>
      </c>
      <c r="C74" s="83" t="s">
        <v>59</v>
      </c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27"/>
      <c r="AB74" s="28"/>
    </row>
    <row r="75" spans="1:28" ht="16.5" x14ac:dyDescent="0.25">
      <c r="A75" s="15"/>
      <c r="B75" s="25" t="s">
        <v>60</v>
      </c>
      <c r="AB75" s="17"/>
    </row>
    <row r="76" spans="1:28" x14ac:dyDescent="0.25">
      <c r="A76" s="15"/>
      <c r="D76" s="29" t="s">
        <v>61</v>
      </c>
      <c r="AB76" s="17"/>
    </row>
    <row r="77" spans="1:28" x14ac:dyDescent="0.25">
      <c r="A77" s="15"/>
      <c r="D77" s="29" t="s">
        <v>62</v>
      </c>
      <c r="AB77" s="17"/>
    </row>
    <row r="78" spans="1:28" x14ac:dyDescent="0.25">
      <c r="A78" s="15"/>
      <c r="D78" s="29" t="s">
        <v>63</v>
      </c>
      <c r="AB78" s="17"/>
    </row>
    <row r="79" spans="1:28" x14ac:dyDescent="0.25">
      <c r="A79" s="15"/>
      <c r="D79" s="29" t="s">
        <v>64</v>
      </c>
      <c r="AB79" s="17"/>
    </row>
    <row r="80" spans="1:28" ht="15.95" customHeight="1" x14ac:dyDescent="0.25">
      <c r="A80" s="15"/>
      <c r="B80" s="30" t="s">
        <v>65</v>
      </c>
      <c r="AB80" s="17"/>
    </row>
    <row r="81" spans="1:28" x14ac:dyDescent="0.25">
      <c r="A81" s="15"/>
      <c r="C81" s="29" t="s">
        <v>66</v>
      </c>
      <c r="AB81" s="17"/>
    </row>
    <row r="82" spans="1:28" x14ac:dyDescent="0.25">
      <c r="A82" s="15"/>
      <c r="C82" s="31" t="s">
        <v>67</v>
      </c>
      <c r="AB82" s="17"/>
    </row>
    <row r="83" spans="1:28" ht="9" customHeight="1" x14ac:dyDescent="0.25">
      <c r="A83" s="15"/>
      <c r="C83" s="31"/>
      <c r="AB83" s="17"/>
    </row>
    <row r="84" spans="1:28" ht="18" customHeight="1" x14ac:dyDescent="0.25">
      <c r="A84" s="15"/>
      <c r="B84" s="30" t="s">
        <v>68</v>
      </c>
      <c r="AB84" s="17"/>
    </row>
    <row r="85" spans="1:28" ht="139.5" customHeight="1" x14ac:dyDescent="0.25">
      <c r="A85" s="15"/>
      <c r="C85" s="85" t="s">
        <v>69</v>
      </c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17"/>
    </row>
    <row r="86" spans="1:28" ht="18" customHeight="1" x14ac:dyDescent="0.25">
      <c r="A86" s="15"/>
      <c r="B86" s="30" t="s">
        <v>70</v>
      </c>
      <c r="AB86" s="17"/>
    </row>
    <row r="87" spans="1:28" ht="137.25" customHeight="1" x14ac:dyDescent="0.25">
      <c r="A87" s="15"/>
      <c r="C87" s="85" t="s">
        <v>71</v>
      </c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17"/>
    </row>
    <row r="88" spans="1:28" ht="18" customHeight="1" x14ac:dyDescent="0.25">
      <c r="A88" s="15"/>
      <c r="B88" s="30" t="s">
        <v>72</v>
      </c>
      <c r="AB88" s="17"/>
    </row>
    <row r="89" spans="1:28" ht="171" customHeight="1" x14ac:dyDescent="0.25">
      <c r="A89" s="15"/>
      <c r="C89" s="85" t="s">
        <v>73</v>
      </c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17"/>
    </row>
    <row r="90" spans="1:28" ht="18" customHeight="1" x14ac:dyDescent="0.25">
      <c r="A90" s="15"/>
      <c r="B90" s="30" t="s">
        <v>74</v>
      </c>
      <c r="AB90" s="17"/>
    </row>
    <row r="91" spans="1:28" ht="77.25" customHeight="1" x14ac:dyDescent="0.25">
      <c r="A91" s="15"/>
      <c r="C91" s="82" t="s">
        <v>75</v>
      </c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17"/>
    </row>
    <row r="92" spans="1:28" ht="18" customHeight="1" x14ac:dyDescent="0.25">
      <c r="A92" s="15"/>
      <c r="B92" s="30" t="s">
        <v>76</v>
      </c>
      <c r="AB92" s="17"/>
    </row>
    <row r="93" spans="1:28" ht="121.5" customHeight="1" x14ac:dyDescent="0.25">
      <c r="A93" s="15"/>
      <c r="C93" s="82" t="s">
        <v>77</v>
      </c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17"/>
    </row>
    <row r="94" spans="1:28" ht="10.5" customHeight="1" x14ac:dyDescent="0.25">
      <c r="A94" s="15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17"/>
    </row>
    <row r="95" spans="1:28" s="11" customFormat="1" ht="42" customHeight="1" x14ac:dyDescent="0.25">
      <c r="A95" s="26"/>
      <c r="B95" s="24">
        <v>12</v>
      </c>
      <c r="C95" s="83" t="s">
        <v>78</v>
      </c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28"/>
    </row>
    <row r="96" spans="1:28" x14ac:dyDescent="0.25">
      <c r="A96" s="3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4"/>
    </row>
  </sheetData>
  <sheetProtection algorithmName="SHA-512" hashValue="0G562IA+t9A70Ato4hDztQKIcvxyVvgNLa2nBqwY7aLV0gtOUMFhhI3W8TIqErOB/bdS/a11obdYFFnF4aQe6Q==" saltValue="U7l/+R1qza7IHNrRPwU1sw==" spinCount="100000" sheet="1" objects="1" scenarios="1"/>
  <mergeCells count="49">
    <mergeCell ref="C51:AA51"/>
    <mergeCell ref="C52:AA52"/>
    <mergeCell ref="C53:AA53"/>
    <mergeCell ref="K10:AA10"/>
    <mergeCell ref="K11:AA11"/>
    <mergeCell ref="K12:AA12"/>
    <mergeCell ref="H16:AA16"/>
    <mergeCell ref="H17:AA17"/>
    <mergeCell ref="X23:AA23"/>
    <mergeCell ref="C33:AA33"/>
    <mergeCell ref="C37:AA37"/>
    <mergeCell ref="X15:AA15"/>
    <mergeCell ref="H15:M15"/>
    <mergeCell ref="C29:AA29"/>
    <mergeCell ref="H18:M18"/>
    <mergeCell ref="G20:Q20"/>
    <mergeCell ref="X20:AA20"/>
    <mergeCell ref="G21:Q21"/>
    <mergeCell ref="G22:Q22"/>
    <mergeCell ref="G23:Q23"/>
    <mergeCell ref="X21:AA21"/>
    <mergeCell ref="X22:AA22"/>
    <mergeCell ref="E47:J47"/>
    <mergeCell ref="E48:J48"/>
    <mergeCell ref="Q47:AA49"/>
    <mergeCell ref="V41:X41"/>
    <mergeCell ref="V42:X42"/>
    <mergeCell ref="V43:X43"/>
    <mergeCell ref="V44:X44"/>
    <mergeCell ref="V45:X45"/>
    <mergeCell ref="C54:AA54"/>
    <mergeCell ref="C55:AA55"/>
    <mergeCell ref="C56:AA56"/>
    <mergeCell ref="C57:AA57"/>
    <mergeCell ref="C58:AA58"/>
    <mergeCell ref="C91:AA91"/>
    <mergeCell ref="C93:AA93"/>
    <mergeCell ref="C95:AA95"/>
    <mergeCell ref="C89:AA89"/>
    <mergeCell ref="C59:AA59"/>
    <mergeCell ref="C60:AA60"/>
    <mergeCell ref="C64:AA64"/>
    <mergeCell ref="Q70:AA72"/>
    <mergeCell ref="F70:K71"/>
    <mergeCell ref="C85:AA85"/>
    <mergeCell ref="C74:Y74"/>
    <mergeCell ref="C87:AA87"/>
    <mergeCell ref="K68:L68"/>
    <mergeCell ref="N68:O68"/>
  </mergeCells>
  <conditionalFormatting sqref="C29:AA29">
    <cfRule type="containsBlanks" dxfId="25" priority="34">
      <formula>LEN(TRIM(C29))=0</formula>
    </cfRule>
  </conditionalFormatting>
  <conditionalFormatting sqref="C33:AA33">
    <cfRule type="containsBlanks" dxfId="24" priority="20">
      <formula>LEN(TRIM(C33))=0</formula>
    </cfRule>
  </conditionalFormatting>
  <conditionalFormatting sqref="C37:AA37">
    <cfRule type="containsBlanks" dxfId="23" priority="19">
      <formula>LEN(TRIM(C37))=0</formula>
    </cfRule>
  </conditionalFormatting>
  <conditionalFormatting sqref="E47:J48">
    <cfRule type="containsBlanks" dxfId="22" priority="17">
      <formula>LEN(TRIM(E47))=0</formula>
    </cfRule>
  </conditionalFormatting>
  <conditionalFormatting sqref="G20:Q20">
    <cfRule type="containsBlanks" dxfId="21" priority="27">
      <formula>LEN(TRIM(G20))=0</formula>
    </cfRule>
  </conditionalFormatting>
  <conditionalFormatting sqref="G22:Q23">
    <cfRule type="containsBlanks" dxfId="20" priority="4">
      <formula>LEN(TRIM(G22))=0</formula>
    </cfRule>
  </conditionalFormatting>
  <conditionalFormatting sqref="G23:Q23">
    <cfRule type="notContainsText" dxfId="19" priority="25" operator="notContains" text="@">
      <formula>ISERROR(SEARCH("@",G23))</formula>
    </cfRule>
  </conditionalFormatting>
  <conditionalFormatting sqref="H18:M18">
    <cfRule type="containsBlanks" dxfId="18" priority="6">
      <formula>LEN(TRIM(H18))=0</formula>
    </cfRule>
    <cfRule type="expression" dxfId="17" priority="7">
      <formula>$H$18&lt;DATE(1940,,)</formula>
    </cfRule>
    <cfRule type="expression" dxfId="16" priority="28">
      <formula>$H$18&gt;TODAY()</formula>
    </cfRule>
  </conditionalFormatting>
  <conditionalFormatting sqref="H16:AA17">
    <cfRule type="containsBlanks" dxfId="15" priority="29">
      <formula>LEN(TRIM(H16))=0</formula>
    </cfRule>
  </conditionalFormatting>
  <conditionalFormatting sqref="K10:AA12">
    <cfRule type="containsBlanks" dxfId="14" priority="31">
      <formula>LEN(TRIM(K10))=0</formula>
    </cfRule>
  </conditionalFormatting>
  <conditionalFormatting sqref="V41:X45">
    <cfRule type="containsBlanks" dxfId="13" priority="11">
      <formula>LEN(TRIM(V41))=0</formula>
    </cfRule>
  </conditionalFormatting>
  <conditionalFormatting sqref="X20:AA23">
    <cfRule type="containsBlanks" dxfId="12" priority="1">
      <formula>LEN(TRIM(X20))=0</formula>
    </cfRule>
  </conditionalFormatting>
  <conditionalFormatting sqref="X22:AA22">
    <cfRule type="expression" dxfId="11" priority="2">
      <formula>AND(LEN(X22)&lt;5)</formula>
    </cfRule>
    <cfRule type="expression" dxfId="10" priority="21">
      <formula>AND(LEN(X22)&gt;5)</formula>
    </cfRule>
  </conditionalFormatting>
  <dataValidations count="2">
    <dataValidation type="list" allowBlank="1" showInputMessage="1" showErrorMessage="1" sqref="C29:AA29" xr:uid="{D06CB53D-01C3-4089-AA27-5C49736A9D6F}">
      <formula1>"muž, žena"</formula1>
    </dataValidation>
    <dataValidation type="list" allowBlank="1" showInputMessage="1" showErrorMessage="1" sqref="V41:X45" xr:uid="{C1AE5836-8573-43B4-80C8-5D0E349C31A6}">
      <formula1>"Ano, Ne"</formula1>
    </dataValidation>
  </dataValidations>
  <hyperlinks>
    <hyperlink ref="C82" r:id="rId1" xr:uid="{75BB41D1-1A57-4D25-83D2-379D8916C5E9}"/>
  </hyperlinks>
  <pageMargins left="0.31496062992125984" right="0.31496062992125984" top="0.59055118110236227" bottom="0.19685039370078741" header="0.31496062992125984" footer="0.31496062992125984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FE6D0F-7B5D-4D52-8B12-1B81852BCE95}">
          <x14:formula1>
            <xm:f>data!$A$2:$A$7</xm:f>
          </x14:formula1>
          <xm:sqref>C33:AA33</xm:sqref>
        </x14:dataValidation>
        <x14:dataValidation type="list" allowBlank="1" showInputMessage="1" showErrorMessage="1" error="text vyberte z číselníku" xr:uid="{BE471E81-9D8B-4F7F-AA2D-BE848F2EE88C}">
          <x14:formula1>
            <xm:f>data!$A$8:$A$10</xm:f>
          </x14:formula1>
          <xm:sqref>C37:AA37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F8C8-8B4B-49A0-B33F-ABE5FB236A19}">
  <sheetPr codeName="List2"/>
  <dimension ref="A1:G71"/>
  <sheetViews>
    <sheetView workbookViewId="0"/>
  </sheetViews>
  <sheetFormatPr defaultRowHeight="15" x14ac:dyDescent="0.25"/>
  <cols>
    <col min="1" max="1" width="10.85546875" customWidth="1"/>
    <col min="2" max="2" width="12.28515625" customWidth="1"/>
    <col min="3" max="3" width="54.7109375" style="43" customWidth="1"/>
    <col min="4" max="4" width="28.85546875" customWidth="1"/>
  </cols>
  <sheetData>
    <row r="1" spans="1:7" ht="21.75" thickBot="1" x14ac:dyDescent="0.4">
      <c r="A1" t="s">
        <v>2023</v>
      </c>
      <c r="B1" s="35" t="s">
        <v>79</v>
      </c>
      <c r="C1" s="80" t="str">
        <f>IF(ISBLANK(karta!RČ),"",IF(IFERROR(SEARCH("/22_00",karta!RČ),0)&gt;0,G1,IF(IFERROR(SEARCH("_032/",karta!RČ),0)&gt;0,G3,G2)))</f>
        <v/>
      </c>
      <c r="D1" s="81" t="str">
        <f ca="1" xml:space="preserve"> IF(ISERR(IF(karta!H18 = "","chybí datum narození", ((TODAY() - karta!H18) / 365.25))),"",IF(karta!H18 = "","chybí datum narození", ((TODAY() - karta!H18) / 365.25)))</f>
        <v>chybí datum narození</v>
      </c>
      <c r="E1" t="s">
        <v>249</v>
      </c>
      <c r="G1" s="39" t="s">
        <v>251</v>
      </c>
    </row>
    <row r="2" spans="1:7" ht="30.75" thickBot="1" x14ac:dyDescent="0.3">
      <c r="A2" s="69" t="s">
        <v>80</v>
      </c>
      <c r="B2" s="70" t="s">
        <v>81</v>
      </c>
      <c r="C2" s="71" t="str">
        <f ca="1">CONCATENATE("Kontroly",IF(CONCATENATE(C3,C4,C5,C6,C7,C8,C9,C10,C11,C12,C13,C14,C15,C16,C17,C18,C19,C20,C21,C22,C23,C24,C25,C26,C27,C28,C29,C30,C31,C32,C33,C34,C35,C36,C37,C38,C39,C40,C41,C42,C43,C44,C45,C46,C47,C48,C49,C50)="",""," našly chybu"))</f>
        <v>Kontroly našly chybu</v>
      </c>
      <c r="D2" s="72" t="s">
        <v>178</v>
      </c>
      <c r="G2" s="39" t="s">
        <v>177</v>
      </c>
    </row>
    <row r="3" spans="1:7" x14ac:dyDescent="0.25">
      <c r="A3" s="65" t="s">
        <v>82</v>
      </c>
      <c r="B3" s="66">
        <f>+B4+B5</f>
        <v>0</v>
      </c>
      <c r="C3" s="67" t="str">
        <f>IF(B3&lt;1,"Chybí vyplněné pohlaví","")</f>
        <v>Chybí vyplněné pohlaví</v>
      </c>
      <c r="D3" s="68" t="s">
        <v>179</v>
      </c>
      <c r="G3" s="39" t="s">
        <v>253</v>
      </c>
    </row>
    <row r="4" spans="1:7" x14ac:dyDescent="0.25">
      <c r="A4" s="50" t="s">
        <v>83</v>
      </c>
      <c r="B4" s="36">
        <f>IF(karta!$C$29="muž",1,0)</f>
        <v>0</v>
      </c>
      <c r="C4" s="51" t="str">
        <f>+IF((B27+B30+B33-B3)&lt;&gt;0,"chybí vyplnění vzdělání - sloupec  U v souhrnu bude obsahovat čistou hodnotu ""VZ"" bez identifikace vzdělání","")</f>
        <v/>
      </c>
      <c r="D4" s="52" t="s">
        <v>180</v>
      </c>
      <c r="G4" s="39"/>
    </row>
    <row r="5" spans="1:7" x14ac:dyDescent="0.25">
      <c r="A5" s="50" t="s">
        <v>84</v>
      </c>
      <c r="B5" s="36">
        <f>IF(karta!$C$29="žena",1,0)</f>
        <v>0</v>
      </c>
      <c r="D5" s="52" t="s">
        <v>181</v>
      </c>
    </row>
    <row r="6" spans="1:7" x14ac:dyDescent="0.25">
      <c r="A6" s="48" t="s">
        <v>85</v>
      </c>
      <c r="B6" s="37">
        <f>+B7+B8</f>
        <v>0</v>
      </c>
      <c r="C6" s="40" t="str">
        <f>IF(B6&lt;=B3,"","Hodnota indikátoru 601 000 musí být menší nebo rovna hodnotě indikátoru 600 000")</f>
        <v/>
      </c>
      <c r="D6" s="49" t="s">
        <v>182</v>
      </c>
    </row>
    <row r="7" spans="1:7" ht="45" x14ac:dyDescent="0.25">
      <c r="A7" s="50" t="s">
        <v>86</v>
      </c>
      <c r="B7" s="36">
        <f>IF(AND($B$4=1,OR(karta!$C$33=data!A6,karta!$C$33=data!A5)),1,0)</f>
        <v>0</v>
      </c>
      <c r="C7" s="43" t="str">
        <f>+IF(B7+B16+B13=B4,"","nevyplněno zaměstnání - muži")</f>
        <v/>
      </c>
      <c r="D7" s="52" t="s">
        <v>183</v>
      </c>
    </row>
    <row r="8" spans="1:7" ht="45" x14ac:dyDescent="0.25">
      <c r="A8" s="50" t="s">
        <v>87</v>
      </c>
      <c r="B8" s="36">
        <f>IF(AND($B$5=1,OR(karta!$C$33=data!A5,karta!$C$33=data!A6)),1,0)</f>
        <v>0</v>
      </c>
      <c r="C8" s="43" t="str">
        <f>+IF(B8+B17+B14=B5,"","nevyplněno zaměstnání - ženy")</f>
        <v/>
      </c>
      <c r="D8" s="52" t="s">
        <v>184</v>
      </c>
    </row>
    <row r="9" spans="1:7" x14ac:dyDescent="0.25">
      <c r="A9" s="48" t="s">
        <v>88</v>
      </c>
      <c r="B9" s="37">
        <f>+B10+B11</f>
        <v>0</v>
      </c>
      <c r="C9" s="40" t="str">
        <f>IF(B9&lt;=B6,"","Hodnota indikátoru 602 000 musí být menší nebo rovna hodnotě indikátoru 601 000")</f>
        <v/>
      </c>
      <c r="D9" s="49" t="s">
        <v>185</v>
      </c>
    </row>
    <row r="10" spans="1:7" ht="30" x14ac:dyDescent="0.25">
      <c r="A10" s="50" t="s">
        <v>89</v>
      </c>
      <c r="B10" s="36">
        <f>IF(AND($B$4=1,karta!$C$33=data!$A$5),1,0)</f>
        <v>0</v>
      </c>
      <c r="D10" s="52" t="s">
        <v>186</v>
      </c>
    </row>
    <row r="11" spans="1:7" ht="30" x14ac:dyDescent="0.25">
      <c r="A11" s="50" t="s">
        <v>90</v>
      </c>
      <c r="B11" s="36">
        <f>IF(AND($B$5=1,karta!$C$33=data!$A$5),1,0)</f>
        <v>0</v>
      </c>
      <c r="D11" s="52" t="s">
        <v>187</v>
      </c>
    </row>
    <row r="12" spans="1:7" x14ac:dyDescent="0.25">
      <c r="A12" s="48" t="s">
        <v>91</v>
      </c>
      <c r="B12" s="37">
        <f>+B13+B14</f>
        <v>0</v>
      </c>
      <c r="C12" s="40" t="str">
        <f>IF(B12&lt;=B3,"","Hodnota indikátoru 603 000 musí být menší nebo rovna hodnotě indikátoru 600 000")</f>
        <v/>
      </c>
      <c r="D12" s="49" t="s">
        <v>188</v>
      </c>
    </row>
    <row r="13" spans="1:7" x14ac:dyDescent="0.25">
      <c r="A13" s="50" t="s">
        <v>92</v>
      </c>
      <c r="B13" s="36">
        <f>IF(AND($B$4=1,OR(karta!$C$33=data!$A$7,karta!$C$33=data!$A$4)),1,0)</f>
        <v>0</v>
      </c>
      <c r="D13" s="52" t="s">
        <v>189</v>
      </c>
    </row>
    <row r="14" spans="1:7" x14ac:dyDescent="0.25">
      <c r="A14" s="50" t="s">
        <v>93</v>
      </c>
      <c r="B14" s="36">
        <f>IF(AND($B$5=1,OR(karta!$C$33=data!$A$7,karta!$C$33=data!$A$4)),1,0)</f>
        <v>0</v>
      </c>
      <c r="D14" s="52" t="s">
        <v>190</v>
      </c>
    </row>
    <row r="15" spans="1:7" x14ac:dyDescent="0.25">
      <c r="A15" s="48" t="s">
        <v>94</v>
      </c>
      <c r="B15" s="37">
        <f>+B16+B17</f>
        <v>0</v>
      </c>
      <c r="C15" s="40" t="str">
        <f>IF(B15&lt;=B3,"","Hodnota indikátoru 605 000 musí být menší nebo rovna hodnotě indikátoru 600 000")</f>
        <v/>
      </c>
      <c r="D15" s="49" t="s">
        <v>191</v>
      </c>
    </row>
    <row r="16" spans="1:7" ht="45" x14ac:dyDescent="0.25">
      <c r="A16" s="50" t="s">
        <v>95</v>
      </c>
      <c r="B16" s="36">
        <f>IF(AND($B$4=1,OR(karta!$C$33=data!A2,karta!$C$33=data!A3)),1,0)</f>
        <v>0</v>
      </c>
      <c r="C16" s="51" t="str">
        <f>+IF(C1=G1,IF(B16=B4,"","u výzvy 002 a 003 musí počet zaměstnaných osob odpovídat počtu všech osob"),"")</f>
        <v/>
      </c>
      <c r="D16" s="52" t="s">
        <v>192</v>
      </c>
    </row>
    <row r="17" spans="1:4" ht="45" x14ac:dyDescent="0.25">
      <c r="A17" s="50" t="s">
        <v>96</v>
      </c>
      <c r="B17" s="36">
        <f>IF(AND($B$5=1,OR(karta!$C$33=data!A3,karta!$C$33=data!A2)),1,0)</f>
        <v>0</v>
      </c>
      <c r="C17" s="51" t="str">
        <f>+IF(C1=G1,IF(B17=B5,"","u výzvy 002 a 003 musí počet zaměstnaných osob odpovídat počtu všech osob"),"")</f>
        <v/>
      </c>
      <c r="D17" s="52" t="s">
        <v>193</v>
      </c>
    </row>
    <row r="18" spans="1:4" x14ac:dyDescent="0.25">
      <c r="A18" s="48" t="s">
        <v>97</v>
      </c>
      <c r="B18" s="42">
        <f ca="1">+B22+B20</f>
        <v>0</v>
      </c>
      <c r="C18" s="45" t="str">
        <f ca="1">IF(B3&gt;=B18+B19+B24,"","Součet hodnot indikátorů 606 001, 606 002 a 607 002 musí být menší nebo roven hodnotě indikátoru 600 000")</f>
        <v/>
      </c>
      <c r="D18" s="49" t="s">
        <v>194</v>
      </c>
    </row>
    <row r="19" spans="1:4" x14ac:dyDescent="0.25">
      <c r="A19" s="48" t="s">
        <v>98</v>
      </c>
      <c r="B19" s="42">
        <f ca="1">+B23+B21</f>
        <v>0</v>
      </c>
      <c r="C19" s="45"/>
      <c r="D19" s="49" t="s">
        <v>195</v>
      </c>
    </row>
    <row r="20" spans="1:4" x14ac:dyDescent="0.25">
      <c r="A20" s="50" t="s">
        <v>99</v>
      </c>
      <c r="B20" s="36">
        <f ca="1">IF(AND($B$4=1,$D$1&lt;18),1,0)</f>
        <v>0</v>
      </c>
      <c r="D20" s="52" t="s">
        <v>196</v>
      </c>
    </row>
    <row r="21" spans="1:4" ht="30" x14ac:dyDescent="0.25">
      <c r="A21" s="50" t="s">
        <v>100</v>
      </c>
      <c r="B21" s="36">
        <f ca="1">IF(AND($B$4=1,$D$1&gt;18,$D$1&lt;29),1,0)</f>
        <v>0</v>
      </c>
      <c r="D21" s="52" t="s">
        <v>197</v>
      </c>
    </row>
    <row r="22" spans="1:4" x14ac:dyDescent="0.25">
      <c r="A22" s="50" t="s">
        <v>101</v>
      </c>
      <c r="B22" s="36">
        <f ca="1">IF(AND($B$5=1,$D$1&lt;18),1,0)</f>
        <v>0</v>
      </c>
      <c r="D22" s="52" t="s">
        <v>198</v>
      </c>
    </row>
    <row r="23" spans="1:4" ht="30" x14ac:dyDescent="0.25">
      <c r="A23" s="50" t="s">
        <v>102</v>
      </c>
      <c r="B23" s="36">
        <f ca="1">IF(AND($B$5=1,$D$1&gt;18,$D$1&lt;29),1,0)</f>
        <v>0</v>
      </c>
      <c r="D23" s="52" t="s">
        <v>199</v>
      </c>
    </row>
    <row r="24" spans="1:4" x14ac:dyDescent="0.25">
      <c r="A24" s="48" t="s">
        <v>103</v>
      </c>
      <c r="B24" s="42">
        <f ca="1">+B25+B26</f>
        <v>0</v>
      </c>
      <c r="C24" s="45" t="str">
        <f ca="1">IF(D1="chybí datum narození","chybí datum narození",IF(D1&gt;95,"účastníci starší 95 let",""))</f>
        <v>chybí datum narození</v>
      </c>
      <c r="D24" s="49" t="s">
        <v>200</v>
      </c>
    </row>
    <row r="25" spans="1:4" ht="30" x14ac:dyDescent="0.25">
      <c r="A25" s="50" t="s">
        <v>104</v>
      </c>
      <c r="B25" s="36">
        <f ca="1">IF(AND($B$4=1,$D$1&gt;55),1,0)</f>
        <v>0</v>
      </c>
      <c r="D25" s="52" t="s">
        <v>201</v>
      </c>
    </row>
    <row r="26" spans="1:4" ht="30" x14ac:dyDescent="0.25">
      <c r="A26" s="50" t="s">
        <v>105</v>
      </c>
      <c r="B26" s="36">
        <f ca="1">IF(AND($B$5=1,$D$1&gt;55),1,0)</f>
        <v>0</v>
      </c>
      <c r="D26" s="52" t="s">
        <v>202</v>
      </c>
    </row>
    <row r="27" spans="1:4" ht="60" x14ac:dyDescent="0.25">
      <c r="A27" s="48" t="s">
        <v>106</v>
      </c>
      <c r="B27" s="42">
        <f>+B28+B29</f>
        <v>0</v>
      </c>
      <c r="C27" s="45" t="str">
        <f>IF(B3=B27+B30+B33,"","Součet hodnot indikátorů 609 000, 610 000 a 611 000 musí být roven hodnotě indikátoru 600 000")</f>
        <v/>
      </c>
      <c r="D27" s="53" t="s">
        <v>203</v>
      </c>
    </row>
    <row r="28" spans="1:4" ht="60" x14ac:dyDescent="0.25">
      <c r="A28" s="50" t="s">
        <v>107</v>
      </c>
      <c r="B28" s="36">
        <f>IF(AND($B$4=1,karta!$C$37=data!$A$8),1,0)</f>
        <v>0</v>
      </c>
      <c r="D28" s="52" t="s">
        <v>204</v>
      </c>
    </row>
    <row r="29" spans="1:4" ht="60" x14ac:dyDescent="0.25">
      <c r="A29" s="50" t="s">
        <v>108</v>
      </c>
      <c r="B29" s="36">
        <f>IF(AND($B$5=1,karta!$C$37=data!$A$8),1,0)</f>
        <v>0</v>
      </c>
      <c r="D29" s="52" t="s">
        <v>205</v>
      </c>
    </row>
    <row r="30" spans="1:4" ht="60" x14ac:dyDescent="0.25">
      <c r="A30" s="48" t="s">
        <v>109</v>
      </c>
      <c r="B30" s="42">
        <f>+B31+B32</f>
        <v>0</v>
      </c>
      <c r="C30" s="45"/>
      <c r="D30" s="53" t="s">
        <v>206</v>
      </c>
    </row>
    <row r="31" spans="1:4" ht="60" x14ac:dyDescent="0.25">
      <c r="A31" s="50" t="s">
        <v>110</v>
      </c>
      <c r="B31" s="36">
        <f>IF(AND($B$4=1,karta!$C$37=data!$A$9),1,0)</f>
        <v>0</v>
      </c>
      <c r="D31" s="52" t="s">
        <v>207</v>
      </c>
    </row>
    <row r="32" spans="1:4" ht="60" x14ac:dyDescent="0.25">
      <c r="A32" s="50" t="s">
        <v>111</v>
      </c>
      <c r="B32" s="36">
        <f>IF(AND($B$5=1,karta!$C$37=data!$A$9),1,0)</f>
        <v>0</v>
      </c>
      <c r="D32" s="52" t="s">
        <v>208</v>
      </c>
    </row>
    <row r="33" spans="1:4" ht="45" x14ac:dyDescent="0.25">
      <c r="A33" s="48" t="s">
        <v>112</v>
      </c>
      <c r="B33" s="42">
        <f>+B34+B35</f>
        <v>0</v>
      </c>
      <c r="C33" s="45"/>
      <c r="D33" s="53" t="s">
        <v>209</v>
      </c>
    </row>
    <row r="34" spans="1:4" ht="45" x14ac:dyDescent="0.25">
      <c r="A34" s="50" t="s">
        <v>113</v>
      </c>
      <c r="B34" s="36">
        <f>IF(AND($B$4=1,karta!$C$37=data!$A$10),1,0)</f>
        <v>0</v>
      </c>
      <c r="D34" s="52" t="s">
        <v>210</v>
      </c>
    </row>
    <row r="35" spans="1:4" ht="45" x14ac:dyDescent="0.25">
      <c r="A35" s="50" t="s">
        <v>114</v>
      </c>
      <c r="B35" s="36">
        <f>IF(AND($B$5=1,karta!$C$37=data!$A$10),1,0)</f>
        <v>0</v>
      </c>
      <c r="D35" s="52" t="s">
        <v>211</v>
      </c>
    </row>
    <row r="36" spans="1:4" x14ac:dyDescent="0.25">
      <c r="A36" s="48" t="s">
        <v>115</v>
      </c>
      <c r="B36" s="42">
        <f>+B42+B39</f>
        <v>0</v>
      </c>
      <c r="C36" s="40" t="str">
        <f>IF(B36&lt;=B3,"","Hodnota indikátoru 615 001 musí být menší nebo rovna hodnotě indikátoru 600 000")</f>
        <v/>
      </c>
      <c r="D36" s="53" t="s">
        <v>212</v>
      </c>
    </row>
    <row r="37" spans="1:4" x14ac:dyDescent="0.25">
      <c r="A37" s="48" t="s">
        <v>116</v>
      </c>
      <c r="B37" s="42">
        <f>+B40+B43</f>
        <v>0</v>
      </c>
      <c r="C37" s="40" t="str">
        <f>IF(B37&lt;=B3,"","Hodnota indikátoru 615 002 musí být menší nebo rovna hodnotě indikátoru 600 000")</f>
        <v/>
      </c>
      <c r="D37" s="53" t="s">
        <v>213</v>
      </c>
    </row>
    <row r="38" spans="1:4" ht="45" x14ac:dyDescent="0.25">
      <c r="A38" s="48" t="s">
        <v>117</v>
      </c>
      <c r="B38" s="42">
        <f>+B41+B44</f>
        <v>0</v>
      </c>
      <c r="C38" s="40" t="str">
        <f>IF(B38&lt;=B3,"","Hodnota indikátoru 615 003 musí být menší nebo rovna hodnotě indikátoru 600 000")</f>
        <v/>
      </c>
      <c r="D38" s="53" t="s">
        <v>214</v>
      </c>
    </row>
    <row r="39" spans="1:4" ht="30" x14ac:dyDescent="0.25">
      <c r="A39" s="50" t="s">
        <v>118</v>
      </c>
      <c r="B39" s="36">
        <f>IF(AND($B$4=1,karta!$V$42="Ano"),1,0)</f>
        <v>0</v>
      </c>
      <c r="D39" s="52" t="s">
        <v>215</v>
      </c>
    </row>
    <row r="40" spans="1:4" ht="30" x14ac:dyDescent="0.25">
      <c r="A40" s="50" t="s">
        <v>119</v>
      </c>
      <c r="B40" s="36">
        <f>IF(AND($B$4=1,karta!$V$43="Ano"),1,0)</f>
        <v>0</v>
      </c>
      <c r="D40" s="52" t="s">
        <v>216</v>
      </c>
    </row>
    <row r="41" spans="1:4" ht="45" x14ac:dyDescent="0.25">
      <c r="A41" s="50" t="s">
        <v>120</v>
      </c>
      <c r="B41" s="36">
        <f>IF(AND($B$4=1,karta!$V$44="Ano"),1,0)</f>
        <v>0</v>
      </c>
      <c r="D41" s="52" t="s">
        <v>217</v>
      </c>
    </row>
    <row r="42" spans="1:4" ht="30" x14ac:dyDescent="0.25">
      <c r="A42" s="50" t="s">
        <v>121</v>
      </c>
      <c r="B42" s="36">
        <f>IF(AND($B$5=1,karta!$V$42="Ano"),1,0)</f>
        <v>0</v>
      </c>
      <c r="D42" s="52" t="s">
        <v>218</v>
      </c>
    </row>
    <row r="43" spans="1:4" ht="30" x14ac:dyDescent="0.25">
      <c r="A43" s="50" t="s">
        <v>122</v>
      </c>
      <c r="B43" s="36">
        <f>IF(AND($B$5=1,karta!$V$43="Ano"),1,0)</f>
        <v>0</v>
      </c>
      <c r="D43" s="52" t="s">
        <v>219</v>
      </c>
    </row>
    <row r="44" spans="1:4" ht="45" x14ac:dyDescent="0.25">
      <c r="A44" s="50" t="s">
        <v>123</v>
      </c>
      <c r="B44" s="36">
        <f>IF(AND($B$5=1,karta!$V$44="Ano"),1,0)</f>
        <v>0</v>
      </c>
      <c r="D44" s="52" t="s">
        <v>220</v>
      </c>
    </row>
    <row r="45" spans="1:4" ht="30" x14ac:dyDescent="0.25">
      <c r="A45" s="48" t="s">
        <v>124</v>
      </c>
      <c r="B45" s="42">
        <f>+B46+B47</f>
        <v>0</v>
      </c>
      <c r="C45" s="40" t="str">
        <f>IF(B45&lt;=B3,"","Hodnota indikátoru 616 000 musí být menší nebo rovna hodnotě indikátoru 600 000")</f>
        <v/>
      </c>
      <c r="D45" s="53" t="s">
        <v>221</v>
      </c>
    </row>
    <row r="46" spans="1:4" ht="30" x14ac:dyDescent="0.25">
      <c r="A46" s="50" t="s">
        <v>125</v>
      </c>
      <c r="B46" s="36">
        <f>IF(AND($B$4=1,karta!$V$41="Ano"),1,0)</f>
        <v>0</v>
      </c>
      <c r="D46" s="52" t="s">
        <v>222</v>
      </c>
    </row>
    <row r="47" spans="1:4" ht="30" x14ac:dyDescent="0.25">
      <c r="A47" s="50" t="s">
        <v>126</v>
      </c>
      <c r="B47" s="36">
        <f>IF(AND($B$5=1,karta!$V$41="Ano"),1,0)</f>
        <v>0</v>
      </c>
      <c r="D47" s="52" t="s">
        <v>223</v>
      </c>
    </row>
    <row r="48" spans="1:4" ht="45" x14ac:dyDescent="0.25">
      <c r="A48" s="48" t="s">
        <v>127</v>
      </c>
      <c r="B48" s="42">
        <f>+B49+B50</f>
        <v>0</v>
      </c>
      <c r="C48" s="40" t="str">
        <f>IF(B48&lt;=B3,"","Hodnota indikátoru 618 000 musí být menší nebo rovna hodnotě indikátoru 600 000")</f>
        <v/>
      </c>
      <c r="D48" s="53" t="s">
        <v>224</v>
      </c>
    </row>
    <row r="49" spans="1:4" ht="45" x14ac:dyDescent="0.25">
      <c r="A49" s="50" t="s">
        <v>128</v>
      </c>
      <c r="B49" s="36">
        <f>IF(AND($B$4=1,karta!$V$45="Ano"),1,0)</f>
        <v>0</v>
      </c>
      <c r="D49" s="52" t="s">
        <v>225</v>
      </c>
    </row>
    <row r="50" spans="1:4" ht="45" x14ac:dyDescent="0.25">
      <c r="A50" s="50" t="s">
        <v>129</v>
      </c>
      <c r="B50" s="36">
        <f>IF(AND($B$5=1,karta!$V$45="Ano"),1,0)</f>
        <v>0</v>
      </c>
      <c r="D50" s="52" t="s">
        <v>226</v>
      </c>
    </row>
    <row r="51" spans="1:4" x14ac:dyDescent="0.25">
      <c r="A51" s="48" t="s">
        <v>130</v>
      </c>
      <c r="B51" s="42">
        <f>+B52+B53</f>
        <v>0</v>
      </c>
      <c r="C51" s="40" t="str">
        <f>IF(B51&lt;=B3,"","Hodnota indikátoru 619 000 musí být menší nebo rovna hodnotě indikátoru 600 000")</f>
        <v/>
      </c>
      <c r="D51" s="53" t="s">
        <v>227</v>
      </c>
    </row>
    <row r="52" spans="1:4" ht="30" x14ac:dyDescent="0.25">
      <c r="A52" s="50" t="s">
        <v>131</v>
      </c>
      <c r="B52" s="36">
        <f>IF(AND($B$4=1), IF(OR(LEFT(karta!X22,1)="1", NOT(ISERROR(VLOOKUP(karta!X22, DEGURBIA!$M$2:$M$569, 1, 0)))), 0, 1),0)</f>
        <v>0</v>
      </c>
      <c r="D52" s="52" t="s">
        <v>228</v>
      </c>
    </row>
    <row r="53" spans="1:4" ht="30" x14ac:dyDescent="0.25">
      <c r="A53" s="50" t="s">
        <v>132</v>
      </c>
      <c r="B53" s="36">
        <f>IF(AND($B$5=1), IF(OR(LEFT(karta!X22,1)="1", NOT(ISERROR(VLOOKUP(karta!X22, DEGURBIA!$M$2:$M$569, 1, 0)))), 0, 1),0)</f>
        <v>0</v>
      </c>
      <c r="D53" s="52" t="s">
        <v>229</v>
      </c>
    </row>
    <row r="54" spans="1:4" ht="45" x14ac:dyDescent="0.25">
      <c r="A54" s="54" t="s">
        <v>133</v>
      </c>
      <c r="B54" s="38"/>
      <c r="C54" s="44" t="s">
        <v>248</v>
      </c>
      <c r="D54" s="55" t="s">
        <v>230</v>
      </c>
    </row>
    <row r="55" spans="1:4" ht="45" x14ac:dyDescent="0.25">
      <c r="A55" s="54" t="s">
        <v>134</v>
      </c>
      <c r="B55" s="38"/>
      <c r="C55" s="56" t="s">
        <v>248</v>
      </c>
      <c r="D55" s="57" t="s">
        <v>231</v>
      </c>
    </row>
    <row r="56" spans="1:4" ht="45" x14ac:dyDescent="0.25">
      <c r="A56" s="54" t="s">
        <v>135</v>
      </c>
      <c r="B56" s="38"/>
      <c r="C56" s="56" t="s">
        <v>248</v>
      </c>
      <c r="D56" s="58" t="s">
        <v>232</v>
      </c>
    </row>
    <row r="57" spans="1:4" ht="45" x14ac:dyDescent="0.25">
      <c r="A57" s="48" t="s">
        <v>136</v>
      </c>
      <c r="B57" s="37">
        <f>+B58+B59</f>
        <v>0</v>
      </c>
      <c r="C57" s="40" t="str">
        <f>IF(B57&lt;=B3,"","Hodnota indikátoru 625 000 musí být menší nebo rovna hodnotě indikátoru 600 000")</f>
        <v/>
      </c>
      <c r="D57" s="53" t="s">
        <v>233</v>
      </c>
    </row>
    <row r="58" spans="1:4" ht="45" x14ac:dyDescent="0.25">
      <c r="A58" s="59" t="s">
        <v>137</v>
      </c>
      <c r="B58" s="41">
        <f>IF(AND($B$4=1,OR(AND(karta!$K$68="ANO",karta!$N$68=""),AND(karta!$N$68="NE",karta!$K$68="")),karta!$K$68="ANO"),1,0)</f>
        <v>0</v>
      </c>
      <c r="C58" s="60" t="s">
        <v>252</v>
      </c>
      <c r="D58" s="52" t="s">
        <v>234</v>
      </c>
    </row>
    <row r="59" spans="1:4" ht="45" x14ac:dyDescent="0.25">
      <c r="A59" s="59" t="s">
        <v>138</v>
      </c>
      <c r="B59" s="41">
        <f>IF(AND($B$5=1,OR(AND(karta!$K$68="Ano",karta!$N$68=""),AND(karta!$N$68="NE",karta!$K$68="")),karta!$K$68="ANO"),1,0)</f>
        <v>0</v>
      </c>
      <c r="C59" s="60" t="s">
        <v>252</v>
      </c>
      <c r="D59" s="52" t="s">
        <v>235</v>
      </c>
    </row>
    <row r="60" spans="1:4" ht="45" x14ac:dyDescent="0.25">
      <c r="A60" s="48" t="s">
        <v>139</v>
      </c>
      <c r="B60" s="37">
        <f>+B61+B62</f>
        <v>0</v>
      </c>
      <c r="C60" s="40" t="str">
        <f>IF(B60&lt;=B3,"","Hodnota indikátoru 626 000 musí být menší nebo rovna hodnotě indikátoru 600 000")</f>
        <v/>
      </c>
      <c r="D60" s="53" t="s">
        <v>236</v>
      </c>
    </row>
    <row r="61" spans="1:4" ht="45" x14ac:dyDescent="0.25">
      <c r="A61" s="59" t="s">
        <v>140</v>
      </c>
      <c r="B61" s="41"/>
      <c r="D61" s="52" t="s">
        <v>237</v>
      </c>
    </row>
    <row r="62" spans="1:4" ht="45" x14ac:dyDescent="0.25">
      <c r="A62" s="59" t="s">
        <v>141</v>
      </c>
      <c r="B62" s="41"/>
      <c r="D62" s="52" t="s">
        <v>238</v>
      </c>
    </row>
    <row r="63" spans="1:4" ht="60" x14ac:dyDescent="0.25">
      <c r="A63" s="54" t="s">
        <v>142</v>
      </c>
      <c r="B63" s="38"/>
      <c r="C63" s="46" t="s">
        <v>248</v>
      </c>
      <c r="D63" s="55" t="s">
        <v>239</v>
      </c>
    </row>
    <row r="64" spans="1:4" ht="60" x14ac:dyDescent="0.25">
      <c r="A64" s="54" t="s">
        <v>143</v>
      </c>
      <c r="B64" s="38"/>
      <c r="C64" s="47" t="s">
        <v>248</v>
      </c>
      <c r="D64" s="57" t="s">
        <v>240</v>
      </c>
    </row>
    <row r="65" spans="1:4" ht="60" x14ac:dyDescent="0.25">
      <c r="A65" s="54" t="s">
        <v>144</v>
      </c>
      <c r="B65" s="38"/>
      <c r="C65" s="47" t="s">
        <v>248</v>
      </c>
      <c r="D65" s="57" t="s">
        <v>241</v>
      </c>
    </row>
    <row r="66" spans="1:4" ht="60" x14ac:dyDescent="0.25">
      <c r="A66" s="54" t="s">
        <v>145</v>
      </c>
      <c r="B66" s="38"/>
      <c r="C66" s="47" t="s">
        <v>248</v>
      </c>
      <c r="D66" s="57" t="s">
        <v>242</v>
      </c>
    </row>
    <row r="67" spans="1:4" ht="60" x14ac:dyDescent="0.25">
      <c r="A67" s="54" t="s">
        <v>146</v>
      </c>
      <c r="B67" s="38"/>
      <c r="C67" s="47" t="s">
        <v>248</v>
      </c>
      <c r="D67" s="57" t="s">
        <v>243</v>
      </c>
    </row>
    <row r="68" spans="1:4" ht="60" x14ac:dyDescent="0.25">
      <c r="A68" s="54" t="s">
        <v>147</v>
      </c>
      <c r="B68" s="38"/>
      <c r="C68" s="47" t="s">
        <v>248</v>
      </c>
      <c r="D68" s="57" t="s">
        <v>244</v>
      </c>
    </row>
    <row r="69" spans="1:4" ht="45" x14ac:dyDescent="0.25">
      <c r="A69" s="54" t="s">
        <v>148</v>
      </c>
      <c r="B69" s="38"/>
      <c r="C69" s="47" t="s">
        <v>248</v>
      </c>
      <c r="D69" s="57" t="s">
        <v>245</v>
      </c>
    </row>
    <row r="70" spans="1:4" ht="60" x14ac:dyDescent="0.25">
      <c r="A70" s="54" t="s">
        <v>149</v>
      </c>
      <c r="B70" s="38"/>
      <c r="C70" s="47" t="s">
        <v>248</v>
      </c>
      <c r="D70" s="57" t="s">
        <v>246</v>
      </c>
    </row>
    <row r="71" spans="1:4" ht="60.75" thickBot="1" x14ac:dyDescent="0.3">
      <c r="A71" s="61" t="s">
        <v>150</v>
      </c>
      <c r="B71" s="62"/>
      <c r="C71" s="63" t="s">
        <v>248</v>
      </c>
      <c r="D71" s="64" t="s">
        <v>247</v>
      </c>
    </row>
  </sheetData>
  <sheetProtection algorithmName="SHA-512" hashValue="pPQV3B3GYSa7OW9avllEeNy6o3RNjqSOLwztd7KpQMUsINf3WRg4/rU1liuFbSmCnsUWRSTGvtnMYYZZ672rnQ==" saltValue="n14JUQZeCj0on8Y+yM2yAA==" spinCount="100000" sheet="1" objects="1" scenarios="1"/>
  <autoFilter ref="A2:D2" xr:uid="{93ACF8C8-8B4B-49A0-B33F-ABE5FB236A19}"/>
  <conditionalFormatting sqref="C6">
    <cfRule type="cellIs" dxfId="9" priority="9" operator="greaterThan">
      <formula>""""""</formula>
    </cfRule>
  </conditionalFormatting>
  <conditionalFormatting sqref="C9">
    <cfRule type="cellIs" dxfId="8" priority="10" operator="greaterThan">
      <formula>""""""</formula>
    </cfRule>
  </conditionalFormatting>
  <conditionalFormatting sqref="C12">
    <cfRule type="cellIs" dxfId="7" priority="11" operator="greaterThan">
      <formula>""""""</formula>
    </cfRule>
  </conditionalFormatting>
  <conditionalFormatting sqref="C15">
    <cfRule type="cellIs" dxfId="6" priority="13" operator="greaterThan">
      <formula>""""""</formula>
    </cfRule>
  </conditionalFormatting>
  <conditionalFormatting sqref="C36:C38">
    <cfRule type="cellIs" dxfId="5" priority="5" operator="greaterThan">
      <formula>""""""</formula>
    </cfRule>
  </conditionalFormatting>
  <conditionalFormatting sqref="C45">
    <cfRule type="cellIs" dxfId="4" priority="7" operator="greaterThan">
      <formula>""""""</formula>
    </cfRule>
  </conditionalFormatting>
  <conditionalFormatting sqref="C48">
    <cfRule type="cellIs" dxfId="3" priority="4" operator="greaterThan">
      <formula>""""""</formula>
    </cfRule>
  </conditionalFormatting>
  <conditionalFormatting sqref="C51">
    <cfRule type="cellIs" dxfId="2" priority="3" operator="greaterThan">
      <formula>""""""</formula>
    </cfRule>
  </conditionalFormatting>
  <conditionalFormatting sqref="C57">
    <cfRule type="cellIs" dxfId="1" priority="2" operator="greaterThan">
      <formula>""""""</formula>
    </cfRule>
  </conditionalFormatting>
  <conditionalFormatting sqref="C60">
    <cfRule type="cellIs" dxfId="0" priority="1" operator="greaterThan">
      <formula>""""""</formula>
    </cfRule>
  </conditionalFormatting>
  <dataValidations count="1">
    <dataValidation type="list" allowBlank="1" showInputMessage="1" showErrorMessage="1" sqref="C1" xr:uid="{F42189B2-DA4D-4DB4-B3D7-D180651515B0}">
      <formula1>$G$1:$G$4</formula1>
    </dataValidation>
  </dataValidations>
  <pageMargins left="0.7" right="0.7" top="0.78740157499999996" bottom="0.78740157499999996" header="0.3" footer="0.3"/>
  <ignoredErrors>
    <ignoredError sqref="C1" unlocked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DD42-5FAD-4F5D-ABE1-1FD51B3FEC20}">
  <dimension ref="A1:N569"/>
  <sheetViews>
    <sheetView workbookViewId="0">
      <selection activeCell="P25" sqref="P25"/>
    </sheetView>
  </sheetViews>
  <sheetFormatPr defaultRowHeight="15" x14ac:dyDescent="0.25"/>
  <cols>
    <col min="1" max="1" width="16.5703125" bestFit="1" customWidth="1"/>
    <col min="2" max="2" width="13.42578125" bestFit="1" customWidth="1"/>
    <col min="3" max="3" width="10.42578125" bestFit="1" customWidth="1"/>
    <col min="4" max="4" width="20.7109375" customWidth="1"/>
    <col min="5" max="5" width="13.28515625" bestFit="1" customWidth="1"/>
    <col min="9" max="9" width="8" bestFit="1" customWidth="1"/>
    <col min="10" max="10" width="16.7109375" bestFit="1" customWidth="1"/>
  </cols>
  <sheetData>
    <row r="1" spans="1:14" ht="25.5" x14ac:dyDescent="0.25">
      <c r="A1" s="73" t="s">
        <v>254</v>
      </c>
      <c r="B1" s="74" t="s">
        <v>255</v>
      </c>
      <c r="C1" s="74" t="s">
        <v>256</v>
      </c>
      <c r="D1" s="74" t="s">
        <v>257</v>
      </c>
      <c r="E1" s="74" t="s">
        <v>258</v>
      </c>
      <c r="F1" s="75" t="s">
        <v>259</v>
      </c>
      <c r="G1" s="76" t="s">
        <v>260</v>
      </c>
      <c r="H1" s="76" t="s">
        <v>261</v>
      </c>
      <c r="I1" s="76" t="s">
        <v>262</v>
      </c>
      <c r="J1" s="76" t="s">
        <v>263</v>
      </c>
      <c r="K1" s="76" t="s">
        <v>264</v>
      </c>
      <c r="L1" s="76" t="s">
        <v>265</v>
      </c>
      <c r="M1" s="76" t="s">
        <v>266</v>
      </c>
      <c r="N1" s="77" t="s">
        <v>267</v>
      </c>
    </row>
    <row r="2" spans="1:14" x14ac:dyDescent="0.25">
      <c r="B2" t="s">
        <v>268</v>
      </c>
      <c r="C2">
        <v>500011</v>
      </c>
      <c r="D2" t="s">
        <v>269</v>
      </c>
      <c r="E2">
        <v>1869</v>
      </c>
      <c r="F2">
        <v>2</v>
      </c>
      <c r="I2" t="s">
        <v>270</v>
      </c>
      <c r="J2" t="s">
        <v>271</v>
      </c>
      <c r="K2" t="s">
        <v>272</v>
      </c>
      <c r="L2" t="s">
        <v>273</v>
      </c>
      <c r="M2">
        <v>76311</v>
      </c>
      <c r="N2" s="78" t="s">
        <v>274</v>
      </c>
    </row>
    <row r="3" spans="1:14" x14ac:dyDescent="0.25">
      <c r="B3" t="s">
        <v>268</v>
      </c>
      <c r="C3" t="s">
        <v>275</v>
      </c>
      <c r="D3" t="s">
        <v>276</v>
      </c>
      <c r="E3">
        <v>2019</v>
      </c>
      <c r="F3">
        <v>2</v>
      </c>
      <c r="I3" t="s">
        <v>277</v>
      </c>
      <c r="J3" t="s">
        <v>277</v>
      </c>
      <c r="K3" t="s">
        <v>272</v>
      </c>
      <c r="L3" t="s">
        <v>278</v>
      </c>
      <c r="M3">
        <v>75663</v>
      </c>
      <c r="N3" s="78" t="s">
        <v>279</v>
      </c>
    </row>
    <row r="4" spans="1:14" x14ac:dyDescent="0.25">
      <c r="B4" t="s">
        <v>268</v>
      </c>
      <c r="C4" t="s">
        <v>280</v>
      </c>
      <c r="D4" t="s">
        <v>281</v>
      </c>
      <c r="E4">
        <v>1753</v>
      </c>
      <c r="F4">
        <v>2</v>
      </c>
      <c r="I4" t="s">
        <v>277</v>
      </c>
      <c r="J4" t="s">
        <v>277</v>
      </c>
      <c r="K4" t="s">
        <v>272</v>
      </c>
      <c r="L4" t="s">
        <v>282</v>
      </c>
      <c r="M4">
        <v>75701</v>
      </c>
      <c r="N4" s="78" t="s">
        <v>283</v>
      </c>
    </row>
    <row r="5" spans="1:14" x14ac:dyDescent="0.25">
      <c r="B5" t="s">
        <v>284</v>
      </c>
      <c r="C5" t="s">
        <v>285</v>
      </c>
      <c r="D5" t="s">
        <v>286</v>
      </c>
      <c r="E5">
        <v>100663</v>
      </c>
      <c r="F5">
        <v>1</v>
      </c>
      <c r="G5" t="s">
        <v>287</v>
      </c>
      <c r="H5" t="s">
        <v>286</v>
      </c>
      <c r="I5" t="s">
        <v>288</v>
      </c>
      <c r="J5" t="s">
        <v>286</v>
      </c>
      <c r="K5" t="s">
        <v>289</v>
      </c>
      <c r="L5" t="s">
        <v>290</v>
      </c>
      <c r="M5">
        <v>77900</v>
      </c>
    </row>
    <row r="6" spans="1:14" x14ac:dyDescent="0.25">
      <c r="B6" t="s">
        <v>284</v>
      </c>
      <c r="C6" t="s">
        <v>291</v>
      </c>
      <c r="D6" t="s">
        <v>292</v>
      </c>
      <c r="E6">
        <v>2782</v>
      </c>
      <c r="F6">
        <v>2</v>
      </c>
      <c r="I6" t="s">
        <v>288</v>
      </c>
      <c r="J6" t="s">
        <v>286</v>
      </c>
      <c r="K6" t="s">
        <v>289</v>
      </c>
      <c r="L6" t="s">
        <v>293</v>
      </c>
      <c r="M6">
        <v>78316</v>
      </c>
    </row>
    <row r="7" spans="1:14" x14ac:dyDescent="0.25">
      <c r="B7" t="s">
        <v>284</v>
      </c>
      <c r="C7" t="s">
        <v>294</v>
      </c>
      <c r="D7" t="s">
        <v>295</v>
      </c>
      <c r="E7">
        <v>9738</v>
      </c>
      <c r="F7">
        <v>2</v>
      </c>
      <c r="I7" t="s">
        <v>288</v>
      </c>
      <c r="J7" t="s">
        <v>286</v>
      </c>
      <c r="K7" t="s">
        <v>289</v>
      </c>
      <c r="L7" t="s">
        <v>296</v>
      </c>
      <c r="M7">
        <v>78324</v>
      </c>
    </row>
    <row r="8" spans="1:14" x14ac:dyDescent="0.25">
      <c r="B8" t="s">
        <v>284</v>
      </c>
      <c r="C8" t="s">
        <v>297</v>
      </c>
      <c r="D8" t="s">
        <v>298</v>
      </c>
      <c r="E8">
        <v>13440</v>
      </c>
      <c r="F8">
        <v>2</v>
      </c>
      <c r="I8" t="s">
        <v>288</v>
      </c>
      <c r="J8" t="s">
        <v>286</v>
      </c>
      <c r="K8" t="s">
        <v>289</v>
      </c>
      <c r="L8" t="s">
        <v>299</v>
      </c>
      <c r="M8">
        <v>78501</v>
      </c>
    </row>
    <row r="9" spans="1:14" x14ac:dyDescent="0.25">
      <c r="B9" t="s">
        <v>284</v>
      </c>
      <c r="C9" t="s">
        <v>300</v>
      </c>
      <c r="D9" t="s">
        <v>301</v>
      </c>
      <c r="E9">
        <v>11335</v>
      </c>
      <c r="F9">
        <v>2</v>
      </c>
      <c r="I9" t="s">
        <v>277</v>
      </c>
      <c r="J9" t="s">
        <v>277</v>
      </c>
      <c r="K9" t="s">
        <v>289</v>
      </c>
      <c r="L9" t="s">
        <v>302</v>
      </c>
      <c r="M9">
        <v>78391</v>
      </c>
    </row>
    <row r="10" spans="1:14" x14ac:dyDescent="0.25">
      <c r="B10" t="s">
        <v>284</v>
      </c>
      <c r="C10" t="s">
        <v>303</v>
      </c>
      <c r="D10" t="s">
        <v>304</v>
      </c>
      <c r="E10">
        <v>3493</v>
      </c>
      <c r="F10">
        <v>2</v>
      </c>
      <c r="I10" t="s">
        <v>288</v>
      </c>
      <c r="J10" t="s">
        <v>286</v>
      </c>
      <c r="K10" t="s">
        <v>289</v>
      </c>
      <c r="L10" t="s">
        <v>305</v>
      </c>
      <c r="M10">
        <v>78353</v>
      </c>
    </row>
    <row r="11" spans="1:14" x14ac:dyDescent="0.25">
      <c r="B11" t="s">
        <v>306</v>
      </c>
      <c r="C11" t="s">
        <v>307</v>
      </c>
      <c r="D11" t="s">
        <v>308</v>
      </c>
      <c r="E11">
        <v>56450</v>
      </c>
      <c r="F11">
        <v>2</v>
      </c>
      <c r="I11" t="s">
        <v>277</v>
      </c>
      <c r="J11" t="s">
        <v>277</v>
      </c>
      <c r="K11" t="s">
        <v>309</v>
      </c>
      <c r="L11" t="s">
        <v>310</v>
      </c>
      <c r="M11">
        <v>74601</v>
      </c>
    </row>
    <row r="12" spans="1:14" x14ac:dyDescent="0.25">
      <c r="B12" t="s">
        <v>306</v>
      </c>
      <c r="C12" t="s">
        <v>311</v>
      </c>
      <c r="D12" t="s">
        <v>312</v>
      </c>
      <c r="E12">
        <v>13931</v>
      </c>
      <c r="F12">
        <v>2</v>
      </c>
      <c r="I12" t="s">
        <v>313</v>
      </c>
      <c r="J12" t="s">
        <v>314</v>
      </c>
      <c r="K12" t="s">
        <v>309</v>
      </c>
      <c r="L12" t="s">
        <v>315</v>
      </c>
      <c r="M12">
        <v>74801</v>
      </c>
    </row>
    <row r="13" spans="1:14" x14ac:dyDescent="0.25">
      <c r="B13" t="s">
        <v>306</v>
      </c>
      <c r="C13" t="s">
        <v>316</v>
      </c>
      <c r="D13" t="s">
        <v>317</v>
      </c>
      <c r="E13">
        <v>1060</v>
      </c>
      <c r="F13">
        <v>2</v>
      </c>
      <c r="I13" t="s">
        <v>313</v>
      </c>
      <c r="J13" t="s">
        <v>314</v>
      </c>
      <c r="K13" t="s">
        <v>309</v>
      </c>
      <c r="L13" t="s">
        <v>318</v>
      </c>
      <c r="M13">
        <v>73911</v>
      </c>
    </row>
    <row r="14" spans="1:14" x14ac:dyDescent="0.25">
      <c r="B14" t="s">
        <v>306</v>
      </c>
      <c r="C14" t="s">
        <v>319</v>
      </c>
      <c r="D14" t="s">
        <v>320</v>
      </c>
      <c r="E14">
        <v>6717</v>
      </c>
      <c r="F14">
        <v>2</v>
      </c>
      <c r="I14" t="s">
        <v>277</v>
      </c>
      <c r="J14" t="s">
        <v>277</v>
      </c>
      <c r="K14" t="s">
        <v>309</v>
      </c>
      <c r="L14" t="s">
        <v>321</v>
      </c>
      <c r="M14">
        <v>74721</v>
      </c>
    </row>
    <row r="15" spans="1:14" x14ac:dyDescent="0.25">
      <c r="B15" t="s">
        <v>306</v>
      </c>
      <c r="C15" t="s">
        <v>322</v>
      </c>
      <c r="D15" t="s">
        <v>323</v>
      </c>
      <c r="E15">
        <v>4946</v>
      </c>
      <c r="F15">
        <v>2</v>
      </c>
      <c r="I15" t="s">
        <v>313</v>
      </c>
      <c r="J15" t="s">
        <v>314</v>
      </c>
      <c r="K15" t="s">
        <v>309</v>
      </c>
      <c r="L15" t="s">
        <v>324</v>
      </c>
      <c r="M15">
        <v>74714</v>
      </c>
    </row>
    <row r="16" spans="1:14" x14ac:dyDescent="0.25">
      <c r="B16" t="s">
        <v>306</v>
      </c>
      <c r="C16" t="s">
        <v>325</v>
      </c>
      <c r="D16" t="s">
        <v>326</v>
      </c>
      <c r="E16">
        <v>2070</v>
      </c>
      <c r="F16">
        <v>2</v>
      </c>
      <c r="I16" t="s">
        <v>313</v>
      </c>
      <c r="J16" t="s">
        <v>314</v>
      </c>
      <c r="K16" t="s">
        <v>309</v>
      </c>
      <c r="L16" t="s">
        <v>327</v>
      </c>
      <c r="M16">
        <v>74714</v>
      </c>
    </row>
    <row r="17" spans="2:13" x14ac:dyDescent="0.25">
      <c r="B17" t="s">
        <v>306</v>
      </c>
      <c r="C17" t="s">
        <v>328</v>
      </c>
      <c r="D17" t="s">
        <v>329</v>
      </c>
      <c r="E17">
        <v>1157</v>
      </c>
      <c r="F17">
        <v>2</v>
      </c>
      <c r="I17" t="s">
        <v>277</v>
      </c>
      <c r="J17" t="s">
        <v>277</v>
      </c>
      <c r="K17" t="s">
        <v>309</v>
      </c>
      <c r="L17" t="s">
        <v>330</v>
      </c>
      <c r="M17">
        <v>74762</v>
      </c>
    </row>
    <row r="18" spans="2:13" x14ac:dyDescent="0.25">
      <c r="B18" t="s">
        <v>306</v>
      </c>
      <c r="C18" t="s">
        <v>331</v>
      </c>
      <c r="D18" t="s">
        <v>332</v>
      </c>
      <c r="E18">
        <v>1612</v>
      </c>
      <c r="F18">
        <v>2</v>
      </c>
      <c r="I18" t="s">
        <v>313</v>
      </c>
      <c r="J18" t="s">
        <v>314</v>
      </c>
      <c r="K18" t="s">
        <v>309</v>
      </c>
      <c r="L18" t="s">
        <v>333</v>
      </c>
      <c r="M18">
        <v>71100</v>
      </c>
    </row>
    <row r="19" spans="2:13" x14ac:dyDescent="0.25">
      <c r="B19" t="s">
        <v>306</v>
      </c>
      <c r="C19" t="s">
        <v>334</v>
      </c>
      <c r="D19" t="s">
        <v>335</v>
      </c>
      <c r="E19">
        <v>1245</v>
      </c>
      <c r="F19">
        <v>2</v>
      </c>
      <c r="I19" t="s">
        <v>277</v>
      </c>
      <c r="J19" t="s">
        <v>277</v>
      </c>
      <c r="K19" t="s">
        <v>309</v>
      </c>
      <c r="L19" t="s">
        <v>336</v>
      </c>
      <c r="M19">
        <v>74791</v>
      </c>
    </row>
    <row r="20" spans="2:13" x14ac:dyDescent="0.25">
      <c r="B20" t="s">
        <v>306</v>
      </c>
      <c r="C20" t="s">
        <v>337</v>
      </c>
      <c r="D20" t="s">
        <v>338</v>
      </c>
      <c r="E20">
        <v>1843</v>
      </c>
      <c r="F20">
        <v>2</v>
      </c>
      <c r="I20" t="s">
        <v>277</v>
      </c>
      <c r="J20" t="s">
        <v>277</v>
      </c>
      <c r="K20" t="s">
        <v>309</v>
      </c>
      <c r="L20" t="s">
        <v>339</v>
      </c>
      <c r="M20">
        <v>74731</v>
      </c>
    </row>
    <row r="21" spans="2:13" x14ac:dyDescent="0.25">
      <c r="B21" t="s">
        <v>284</v>
      </c>
      <c r="C21" t="s">
        <v>340</v>
      </c>
      <c r="D21" t="s">
        <v>341</v>
      </c>
      <c r="E21">
        <v>42871</v>
      </c>
      <c r="F21">
        <v>2</v>
      </c>
      <c r="I21" t="s">
        <v>277</v>
      </c>
      <c r="J21" t="s">
        <v>277</v>
      </c>
      <c r="K21" t="s">
        <v>289</v>
      </c>
      <c r="L21" t="s">
        <v>342</v>
      </c>
      <c r="M21">
        <v>75002</v>
      </c>
    </row>
    <row r="22" spans="2:13" x14ac:dyDescent="0.25">
      <c r="B22" t="s">
        <v>306</v>
      </c>
      <c r="C22" t="s">
        <v>343</v>
      </c>
      <c r="D22" t="s">
        <v>344</v>
      </c>
      <c r="E22">
        <v>477</v>
      </c>
      <c r="F22">
        <v>2</v>
      </c>
      <c r="I22" t="s">
        <v>277</v>
      </c>
      <c r="J22" t="s">
        <v>277</v>
      </c>
      <c r="K22" t="s">
        <v>309</v>
      </c>
      <c r="L22" t="s">
        <v>345</v>
      </c>
      <c r="M22">
        <v>73991</v>
      </c>
    </row>
    <row r="23" spans="2:13" x14ac:dyDescent="0.25">
      <c r="B23" t="s">
        <v>306</v>
      </c>
      <c r="C23" t="s">
        <v>346</v>
      </c>
      <c r="D23" t="s">
        <v>347</v>
      </c>
      <c r="E23">
        <v>1384</v>
      </c>
      <c r="F23">
        <v>2</v>
      </c>
      <c r="I23" t="s">
        <v>277</v>
      </c>
      <c r="J23" t="s">
        <v>277</v>
      </c>
      <c r="K23" t="s">
        <v>309</v>
      </c>
      <c r="L23" t="s">
        <v>348</v>
      </c>
      <c r="M23">
        <v>73985</v>
      </c>
    </row>
    <row r="24" spans="2:13" x14ac:dyDescent="0.25">
      <c r="B24" t="s">
        <v>306</v>
      </c>
      <c r="C24" t="s">
        <v>349</v>
      </c>
      <c r="D24" t="s">
        <v>350</v>
      </c>
      <c r="E24">
        <v>1863</v>
      </c>
      <c r="F24">
        <v>2</v>
      </c>
      <c r="I24" t="s">
        <v>277</v>
      </c>
      <c r="J24" t="s">
        <v>277</v>
      </c>
      <c r="K24" t="s">
        <v>309</v>
      </c>
      <c r="L24" t="s">
        <v>351</v>
      </c>
      <c r="M24">
        <v>73984</v>
      </c>
    </row>
    <row r="25" spans="2:13" x14ac:dyDescent="0.25">
      <c r="B25" t="s">
        <v>306</v>
      </c>
      <c r="C25" t="s">
        <v>352</v>
      </c>
      <c r="D25" t="s">
        <v>353</v>
      </c>
      <c r="E25">
        <v>1879</v>
      </c>
      <c r="F25">
        <v>2</v>
      </c>
      <c r="I25" t="s">
        <v>277</v>
      </c>
      <c r="J25" t="s">
        <v>277</v>
      </c>
      <c r="K25" t="s">
        <v>309</v>
      </c>
      <c r="L25" t="s">
        <v>354</v>
      </c>
      <c r="M25">
        <v>73997</v>
      </c>
    </row>
    <row r="26" spans="2:13" x14ac:dyDescent="0.25">
      <c r="B26" t="s">
        <v>355</v>
      </c>
      <c r="C26" t="s">
        <v>356</v>
      </c>
      <c r="D26" t="s">
        <v>357</v>
      </c>
      <c r="E26">
        <v>243</v>
      </c>
      <c r="F26">
        <v>2</v>
      </c>
      <c r="I26" t="s">
        <v>358</v>
      </c>
      <c r="J26" t="s">
        <v>359</v>
      </c>
      <c r="K26" t="s">
        <v>360</v>
      </c>
      <c r="L26" t="s">
        <v>361</v>
      </c>
      <c r="M26">
        <v>27351</v>
      </c>
    </row>
    <row r="27" spans="2:13" x14ac:dyDescent="0.25">
      <c r="B27" t="s">
        <v>355</v>
      </c>
      <c r="C27" t="s">
        <v>362</v>
      </c>
      <c r="D27" t="s">
        <v>363</v>
      </c>
      <c r="E27">
        <v>349</v>
      </c>
      <c r="F27">
        <v>2</v>
      </c>
      <c r="I27" t="s">
        <v>277</v>
      </c>
      <c r="J27" t="s">
        <v>277</v>
      </c>
      <c r="K27" t="s">
        <v>360</v>
      </c>
      <c r="L27" t="s">
        <v>364</v>
      </c>
      <c r="M27">
        <v>28002</v>
      </c>
    </row>
    <row r="28" spans="2:13" x14ac:dyDescent="0.25">
      <c r="B28" t="s">
        <v>355</v>
      </c>
      <c r="C28" t="s">
        <v>365</v>
      </c>
      <c r="D28" t="s">
        <v>366</v>
      </c>
      <c r="E28">
        <v>2739</v>
      </c>
      <c r="F28">
        <v>2</v>
      </c>
      <c r="I28" t="s">
        <v>358</v>
      </c>
      <c r="J28" t="s">
        <v>359</v>
      </c>
      <c r="K28" t="s">
        <v>360</v>
      </c>
      <c r="L28" t="s">
        <v>367</v>
      </c>
      <c r="M28">
        <v>25250</v>
      </c>
    </row>
    <row r="29" spans="2:13" x14ac:dyDescent="0.25">
      <c r="B29" t="s">
        <v>284</v>
      </c>
      <c r="C29" t="s">
        <v>368</v>
      </c>
      <c r="D29" t="s">
        <v>369</v>
      </c>
      <c r="E29">
        <v>1697</v>
      </c>
      <c r="F29">
        <v>2</v>
      </c>
      <c r="I29" t="s">
        <v>277</v>
      </c>
      <c r="J29" t="s">
        <v>277</v>
      </c>
      <c r="K29" t="s">
        <v>289</v>
      </c>
      <c r="L29" t="s">
        <v>370</v>
      </c>
      <c r="M29">
        <v>75117</v>
      </c>
    </row>
    <row r="30" spans="2:13" x14ac:dyDescent="0.25">
      <c r="B30" t="s">
        <v>284</v>
      </c>
      <c r="C30" t="s">
        <v>371</v>
      </c>
      <c r="D30" t="s">
        <v>372</v>
      </c>
      <c r="E30">
        <v>17999</v>
      </c>
      <c r="F30">
        <v>2</v>
      </c>
      <c r="I30" t="s">
        <v>277</v>
      </c>
      <c r="J30" t="s">
        <v>277</v>
      </c>
      <c r="K30" t="s">
        <v>289</v>
      </c>
      <c r="L30" t="s">
        <v>373</v>
      </c>
      <c r="M30">
        <v>75301</v>
      </c>
    </row>
    <row r="31" spans="2:13" x14ac:dyDescent="0.25">
      <c r="B31" t="s">
        <v>284</v>
      </c>
      <c r="C31" t="s">
        <v>374</v>
      </c>
      <c r="D31" t="s">
        <v>375</v>
      </c>
      <c r="E31">
        <v>6078</v>
      </c>
      <c r="F31">
        <v>2</v>
      </c>
      <c r="I31" t="s">
        <v>277</v>
      </c>
      <c r="J31" t="s">
        <v>277</v>
      </c>
      <c r="K31" t="s">
        <v>289</v>
      </c>
      <c r="L31" t="s">
        <v>376</v>
      </c>
      <c r="M31">
        <v>75201</v>
      </c>
    </row>
    <row r="32" spans="2:13" x14ac:dyDescent="0.25">
      <c r="B32" t="s">
        <v>284</v>
      </c>
      <c r="C32" t="s">
        <v>377</v>
      </c>
      <c r="D32" t="s">
        <v>378</v>
      </c>
      <c r="E32">
        <v>7982</v>
      </c>
      <c r="F32">
        <v>2</v>
      </c>
      <c r="I32" t="s">
        <v>277</v>
      </c>
      <c r="J32" t="s">
        <v>277</v>
      </c>
      <c r="K32" t="s">
        <v>289</v>
      </c>
      <c r="L32" t="s">
        <v>379</v>
      </c>
      <c r="M32">
        <v>75131</v>
      </c>
    </row>
    <row r="33" spans="2:13" x14ac:dyDescent="0.25">
      <c r="B33" t="s">
        <v>284</v>
      </c>
      <c r="C33" t="s">
        <v>380</v>
      </c>
      <c r="D33" t="s">
        <v>381</v>
      </c>
      <c r="E33">
        <v>380</v>
      </c>
      <c r="F33">
        <v>2</v>
      </c>
      <c r="I33" t="s">
        <v>277</v>
      </c>
      <c r="J33" t="s">
        <v>277</v>
      </c>
      <c r="K33" t="s">
        <v>289</v>
      </c>
      <c r="L33" t="s">
        <v>382</v>
      </c>
      <c r="M33">
        <v>75301</v>
      </c>
    </row>
    <row r="34" spans="2:13" x14ac:dyDescent="0.25">
      <c r="B34" t="s">
        <v>284</v>
      </c>
      <c r="C34" t="s">
        <v>383</v>
      </c>
      <c r="D34" t="s">
        <v>384</v>
      </c>
      <c r="E34">
        <v>25836</v>
      </c>
      <c r="F34">
        <v>2</v>
      </c>
      <c r="I34" t="s">
        <v>277</v>
      </c>
      <c r="J34" t="s">
        <v>277</v>
      </c>
      <c r="K34" t="s">
        <v>289</v>
      </c>
      <c r="L34" t="s">
        <v>385</v>
      </c>
      <c r="M34">
        <v>78701</v>
      </c>
    </row>
    <row r="35" spans="2:13" x14ac:dyDescent="0.25">
      <c r="B35" t="s">
        <v>355</v>
      </c>
      <c r="C35" t="s">
        <v>386</v>
      </c>
      <c r="D35" t="s">
        <v>387</v>
      </c>
      <c r="E35">
        <v>16758</v>
      </c>
      <c r="F35">
        <v>2</v>
      </c>
      <c r="I35" t="s">
        <v>358</v>
      </c>
      <c r="J35" t="s">
        <v>359</v>
      </c>
      <c r="K35" t="s">
        <v>360</v>
      </c>
      <c r="L35" t="s">
        <v>388</v>
      </c>
      <c r="M35">
        <v>25601</v>
      </c>
    </row>
    <row r="36" spans="2:13" x14ac:dyDescent="0.25">
      <c r="B36" t="s">
        <v>355</v>
      </c>
      <c r="C36" t="s">
        <v>389</v>
      </c>
      <c r="D36" t="s">
        <v>390</v>
      </c>
      <c r="E36">
        <v>438</v>
      </c>
      <c r="F36">
        <v>2</v>
      </c>
      <c r="I36" t="s">
        <v>277</v>
      </c>
      <c r="J36" t="s">
        <v>277</v>
      </c>
      <c r="K36" t="s">
        <v>360</v>
      </c>
      <c r="L36" t="s">
        <v>391</v>
      </c>
      <c r="M36">
        <v>29307</v>
      </c>
    </row>
    <row r="37" spans="2:13" x14ac:dyDescent="0.25">
      <c r="B37" t="s">
        <v>392</v>
      </c>
      <c r="C37" t="s">
        <v>393</v>
      </c>
      <c r="D37" t="s">
        <v>394</v>
      </c>
      <c r="E37">
        <v>912</v>
      </c>
      <c r="F37">
        <v>2</v>
      </c>
      <c r="I37" t="s">
        <v>395</v>
      </c>
      <c r="J37" t="s">
        <v>396</v>
      </c>
      <c r="K37" t="s">
        <v>397</v>
      </c>
      <c r="L37" t="s">
        <v>398</v>
      </c>
      <c r="M37">
        <v>46312</v>
      </c>
    </row>
    <row r="38" spans="2:13" x14ac:dyDescent="0.25">
      <c r="B38" t="s">
        <v>392</v>
      </c>
      <c r="C38" t="s">
        <v>399</v>
      </c>
      <c r="D38" t="s">
        <v>400</v>
      </c>
      <c r="E38">
        <v>545</v>
      </c>
      <c r="F38">
        <v>2</v>
      </c>
      <c r="I38" t="s">
        <v>395</v>
      </c>
      <c r="J38" t="s">
        <v>396</v>
      </c>
      <c r="K38" t="s">
        <v>397</v>
      </c>
      <c r="L38" t="s">
        <v>401</v>
      </c>
      <c r="M38">
        <v>46312</v>
      </c>
    </row>
    <row r="39" spans="2:13" x14ac:dyDescent="0.25">
      <c r="B39" t="s">
        <v>402</v>
      </c>
      <c r="C39" t="s">
        <v>403</v>
      </c>
      <c r="D39" t="s">
        <v>404</v>
      </c>
      <c r="E39">
        <v>438</v>
      </c>
      <c r="F39">
        <v>2</v>
      </c>
      <c r="I39" t="s">
        <v>405</v>
      </c>
      <c r="J39" t="s">
        <v>406</v>
      </c>
      <c r="K39" t="s">
        <v>407</v>
      </c>
      <c r="L39" t="s">
        <v>408</v>
      </c>
      <c r="M39">
        <v>40317</v>
      </c>
    </row>
    <row r="40" spans="2:13" x14ac:dyDescent="0.25">
      <c r="B40" t="s">
        <v>355</v>
      </c>
      <c r="C40" t="s">
        <v>409</v>
      </c>
      <c r="D40" t="s">
        <v>410</v>
      </c>
      <c r="E40">
        <v>11550</v>
      </c>
      <c r="F40">
        <v>2</v>
      </c>
      <c r="I40" t="s">
        <v>277</v>
      </c>
      <c r="J40" t="s">
        <v>277</v>
      </c>
      <c r="K40" t="s">
        <v>360</v>
      </c>
      <c r="L40" t="s">
        <v>411</v>
      </c>
      <c r="M40">
        <v>25801</v>
      </c>
    </row>
    <row r="41" spans="2:13" x14ac:dyDescent="0.25">
      <c r="B41" t="s">
        <v>355</v>
      </c>
      <c r="C41" t="s">
        <v>412</v>
      </c>
      <c r="D41" t="s">
        <v>413</v>
      </c>
      <c r="E41">
        <v>19641</v>
      </c>
      <c r="F41">
        <v>2</v>
      </c>
      <c r="I41" t="s">
        <v>358</v>
      </c>
      <c r="J41" t="s">
        <v>359</v>
      </c>
      <c r="K41" t="s">
        <v>360</v>
      </c>
      <c r="L41" t="s">
        <v>414</v>
      </c>
      <c r="M41">
        <v>26601</v>
      </c>
    </row>
    <row r="42" spans="2:13" x14ac:dyDescent="0.25">
      <c r="B42" t="s">
        <v>355</v>
      </c>
      <c r="C42" t="s">
        <v>415</v>
      </c>
      <c r="D42" t="s">
        <v>416</v>
      </c>
      <c r="E42">
        <v>1083</v>
      </c>
      <c r="F42">
        <v>2</v>
      </c>
      <c r="I42" t="s">
        <v>358</v>
      </c>
      <c r="J42" t="s">
        <v>359</v>
      </c>
      <c r="K42" t="s">
        <v>360</v>
      </c>
      <c r="L42" t="s">
        <v>417</v>
      </c>
      <c r="M42">
        <v>26718</v>
      </c>
    </row>
    <row r="43" spans="2:13" x14ac:dyDescent="0.25">
      <c r="B43" t="s">
        <v>355</v>
      </c>
      <c r="C43" t="s">
        <v>418</v>
      </c>
      <c r="D43" t="s">
        <v>419</v>
      </c>
      <c r="E43">
        <v>6901</v>
      </c>
      <c r="F43">
        <v>2</v>
      </c>
      <c r="I43" t="s">
        <v>277</v>
      </c>
      <c r="J43" t="s">
        <v>277</v>
      </c>
      <c r="K43" t="s">
        <v>360</v>
      </c>
      <c r="L43" t="s">
        <v>420</v>
      </c>
      <c r="M43">
        <v>26801</v>
      </c>
    </row>
    <row r="44" spans="2:13" x14ac:dyDescent="0.25">
      <c r="B44" t="s">
        <v>355</v>
      </c>
      <c r="C44" t="s">
        <v>421</v>
      </c>
      <c r="D44" t="s">
        <v>422</v>
      </c>
      <c r="E44">
        <v>411</v>
      </c>
      <c r="F44">
        <v>2</v>
      </c>
      <c r="I44" t="s">
        <v>277</v>
      </c>
      <c r="J44" t="s">
        <v>277</v>
      </c>
      <c r="K44" t="s">
        <v>360</v>
      </c>
      <c r="L44" t="s">
        <v>423</v>
      </c>
      <c r="M44">
        <v>28601</v>
      </c>
    </row>
    <row r="45" spans="2:13" x14ac:dyDescent="0.25">
      <c r="B45" t="s">
        <v>355</v>
      </c>
      <c r="C45" t="s">
        <v>424</v>
      </c>
      <c r="D45" t="s">
        <v>425</v>
      </c>
      <c r="E45">
        <v>576</v>
      </c>
      <c r="F45">
        <v>2</v>
      </c>
      <c r="I45" t="s">
        <v>358</v>
      </c>
      <c r="J45" t="s">
        <v>359</v>
      </c>
      <c r="K45" t="s">
        <v>360</v>
      </c>
      <c r="L45" t="s">
        <v>426</v>
      </c>
      <c r="M45">
        <v>27801</v>
      </c>
    </row>
    <row r="46" spans="2:13" x14ac:dyDescent="0.25">
      <c r="B46" t="s">
        <v>355</v>
      </c>
      <c r="C46" t="s">
        <v>427</v>
      </c>
      <c r="D46" t="s">
        <v>428</v>
      </c>
      <c r="E46">
        <v>2248</v>
      </c>
      <c r="F46">
        <v>2</v>
      </c>
      <c r="I46" t="s">
        <v>358</v>
      </c>
      <c r="J46" t="s">
        <v>359</v>
      </c>
      <c r="K46" t="s">
        <v>360</v>
      </c>
      <c r="L46" t="s">
        <v>429</v>
      </c>
      <c r="M46">
        <v>25216</v>
      </c>
    </row>
    <row r="47" spans="2:13" x14ac:dyDescent="0.25">
      <c r="B47" t="s">
        <v>355</v>
      </c>
      <c r="C47" t="s">
        <v>430</v>
      </c>
      <c r="D47" t="s">
        <v>431</v>
      </c>
      <c r="E47">
        <v>5153</v>
      </c>
      <c r="F47">
        <v>2</v>
      </c>
      <c r="I47" t="s">
        <v>358</v>
      </c>
      <c r="J47" t="s">
        <v>359</v>
      </c>
      <c r="K47" t="s">
        <v>360</v>
      </c>
      <c r="L47" t="s">
        <v>432</v>
      </c>
      <c r="M47">
        <v>25219</v>
      </c>
    </row>
    <row r="48" spans="2:13" x14ac:dyDescent="0.25">
      <c r="B48" t="s">
        <v>355</v>
      </c>
      <c r="C48" t="s">
        <v>433</v>
      </c>
      <c r="D48" t="s">
        <v>434</v>
      </c>
      <c r="E48">
        <v>886</v>
      </c>
      <c r="F48">
        <v>2</v>
      </c>
      <c r="I48" t="s">
        <v>358</v>
      </c>
      <c r="J48" t="s">
        <v>359</v>
      </c>
      <c r="K48" t="s">
        <v>360</v>
      </c>
      <c r="L48" t="s">
        <v>435</v>
      </c>
      <c r="M48">
        <v>25217</v>
      </c>
    </row>
    <row r="49" spans="2:13" x14ac:dyDescent="0.25">
      <c r="B49" t="s">
        <v>355</v>
      </c>
      <c r="C49" t="s">
        <v>436</v>
      </c>
      <c r="D49" t="s">
        <v>437</v>
      </c>
      <c r="E49">
        <v>1057</v>
      </c>
      <c r="F49">
        <v>2</v>
      </c>
      <c r="I49" t="s">
        <v>277</v>
      </c>
      <c r="J49" t="s">
        <v>277</v>
      </c>
      <c r="K49" t="s">
        <v>360</v>
      </c>
      <c r="L49" t="s">
        <v>438</v>
      </c>
      <c r="M49">
        <v>26801</v>
      </c>
    </row>
    <row r="50" spans="2:13" x14ac:dyDescent="0.25">
      <c r="B50" t="s">
        <v>355</v>
      </c>
      <c r="C50" t="s">
        <v>439</v>
      </c>
      <c r="D50" t="s">
        <v>440</v>
      </c>
      <c r="E50">
        <v>914</v>
      </c>
      <c r="F50">
        <v>2</v>
      </c>
      <c r="I50" t="s">
        <v>358</v>
      </c>
      <c r="J50" t="s">
        <v>359</v>
      </c>
      <c r="K50" t="s">
        <v>360</v>
      </c>
      <c r="L50" t="s">
        <v>441</v>
      </c>
      <c r="M50">
        <v>26729</v>
      </c>
    </row>
    <row r="51" spans="2:13" x14ac:dyDescent="0.25">
      <c r="B51" t="s">
        <v>355</v>
      </c>
      <c r="C51" t="s">
        <v>442</v>
      </c>
      <c r="D51" t="s">
        <v>443</v>
      </c>
      <c r="E51">
        <v>69337</v>
      </c>
      <c r="F51">
        <v>1</v>
      </c>
      <c r="G51" t="s">
        <v>444</v>
      </c>
      <c r="H51" t="s">
        <v>443</v>
      </c>
      <c r="I51" t="s">
        <v>358</v>
      </c>
      <c r="J51" t="s">
        <v>359</v>
      </c>
      <c r="K51" t="s">
        <v>360</v>
      </c>
      <c r="L51" t="s">
        <v>445</v>
      </c>
      <c r="M51">
        <v>27201</v>
      </c>
    </row>
    <row r="52" spans="2:13" x14ac:dyDescent="0.25">
      <c r="B52" t="s">
        <v>355</v>
      </c>
      <c r="C52" t="s">
        <v>446</v>
      </c>
      <c r="D52" t="s">
        <v>447</v>
      </c>
      <c r="E52">
        <v>1096</v>
      </c>
      <c r="F52">
        <v>2</v>
      </c>
      <c r="I52" t="s">
        <v>358</v>
      </c>
      <c r="J52" t="s">
        <v>359</v>
      </c>
      <c r="K52" t="s">
        <v>360</v>
      </c>
      <c r="L52" t="s">
        <v>448</v>
      </c>
      <c r="M52">
        <v>27351</v>
      </c>
    </row>
    <row r="53" spans="2:13" x14ac:dyDescent="0.25">
      <c r="B53" t="s">
        <v>355</v>
      </c>
      <c r="C53" t="s">
        <v>449</v>
      </c>
      <c r="D53" t="s">
        <v>450</v>
      </c>
      <c r="E53">
        <v>3498</v>
      </c>
      <c r="F53">
        <v>2</v>
      </c>
      <c r="I53" t="s">
        <v>358</v>
      </c>
      <c r="J53" t="s">
        <v>359</v>
      </c>
      <c r="K53" t="s">
        <v>360</v>
      </c>
      <c r="L53" t="s">
        <v>451</v>
      </c>
      <c r="M53">
        <v>27343</v>
      </c>
    </row>
    <row r="54" spans="2:13" x14ac:dyDescent="0.25">
      <c r="B54" t="s">
        <v>355</v>
      </c>
      <c r="C54" t="s">
        <v>452</v>
      </c>
      <c r="D54" t="s">
        <v>453</v>
      </c>
      <c r="E54">
        <v>615</v>
      </c>
      <c r="F54">
        <v>2</v>
      </c>
      <c r="I54" t="s">
        <v>358</v>
      </c>
      <c r="J54" t="s">
        <v>359</v>
      </c>
      <c r="K54" t="s">
        <v>360</v>
      </c>
      <c r="L54" t="s">
        <v>454</v>
      </c>
      <c r="M54">
        <v>27379</v>
      </c>
    </row>
    <row r="55" spans="2:13" x14ac:dyDescent="0.25">
      <c r="B55" t="s">
        <v>355</v>
      </c>
      <c r="C55" t="s">
        <v>455</v>
      </c>
      <c r="D55" t="s">
        <v>456</v>
      </c>
      <c r="E55">
        <v>1698</v>
      </c>
      <c r="F55">
        <v>2</v>
      </c>
      <c r="I55" t="s">
        <v>358</v>
      </c>
      <c r="J55" t="s">
        <v>359</v>
      </c>
      <c r="K55" t="s">
        <v>360</v>
      </c>
      <c r="L55" t="s">
        <v>457</v>
      </c>
      <c r="M55">
        <v>27364</v>
      </c>
    </row>
    <row r="56" spans="2:13" x14ac:dyDescent="0.25">
      <c r="B56" t="s">
        <v>355</v>
      </c>
      <c r="C56" t="s">
        <v>458</v>
      </c>
      <c r="D56" t="s">
        <v>459</v>
      </c>
      <c r="E56">
        <v>1078</v>
      </c>
      <c r="F56">
        <v>2</v>
      </c>
      <c r="I56" t="s">
        <v>358</v>
      </c>
      <c r="J56" t="s">
        <v>359</v>
      </c>
      <c r="K56" t="s">
        <v>360</v>
      </c>
      <c r="L56" t="s">
        <v>460</v>
      </c>
      <c r="M56">
        <v>27362</v>
      </c>
    </row>
    <row r="57" spans="2:13" x14ac:dyDescent="0.25">
      <c r="B57" t="s">
        <v>355</v>
      </c>
      <c r="C57" t="s">
        <v>461</v>
      </c>
      <c r="D57" t="s">
        <v>462</v>
      </c>
      <c r="E57">
        <v>2090</v>
      </c>
      <c r="F57">
        <v>2</v>
      </c>
      <c r="I57" t="s">
        <v>358</v>
      </c>
      <c r="J57" t="s">
        <v>359</v>
      </c>
      <c r="K57" t="s">
        <v>360</v>
      </c>
      <c r="L57" t="s">
        <v>463</v>
      </c>
      <c r="M57">
        <v>27345</v>
      </c>
    </row>
    <row r="58" spans="2:13" x14ac:dyDescent="0.25">
      <c r="B58" t="s">
        <v>355</v>
      </c>
      <c r="C58" t="s">
        <v>464</v>
      </c>
      <c r="D58" t="s">
        <v>465</v>
      </c>
      <c r="E58">
        <v>1728</v>
      </c>
      <c r="F58">
        <v>2</v>
      </c>
      <c r="I58" t="s">
        <v>358</v>
      </c>
      <c r="J58" t="s">
        <v>359</v>
      </c>
      <c r="K58" t="s">
        <v>360</v>
      </c>
      <c r="L58" t="s">
        <v>466</v>
      </c>
      <c r="M58">
        <v>27301</v>
      </c>
    </row>
    <row r="59" spans="2:13" x14ac:dyDescent="0.25">
      <c r="B59" t="s">
        <v>355</v>
      </c>
      <c r="C59" t="s">
        <v>467</v>
      </c>
      <c r="D59" t="s">
        <v>468</v>
      </c>
      <c r="E59">
        <v>636</v>
      </c>
      <c r="F59">
        <v>2</v>
      </c>
      <c r="I59" t="s">
        <v>358</v>
      </c>
      <c r="J59" t="s">
        <v>359</v>
      </c>
      <c r="K59" t="s">
        <v>360</v>
      </c>
      <c r="L59" t="s">
        <v>469</v>
      </c>
      <c r="M59">
        <v>27351</v>
      </c>
    </row>
    <row r="60" spans="2:13" x14ac:dyDescent="0.25">
      <c r="B60" t="s">
        <v>355</v>
      </c>
      <c r="C60" t="s">
        <v>470</v>
      </c>
      <c r="D60" t="s">
        <v>471</v>
      </c>
      <c r="E60">
        <v>3394</v>
      </c>
      <c r="F60">
        <v>2</v>
      </c>
      <c r="I60" t="s">
        <v>358</v>
      </c>
      <c r="J60" t="s">
        <v>359</v>
      </c>
      <c r="K60" t="s">
        <v>360</v>
      </c>
      <c r="L60" t="s">
        <v>472</v>
      </c>
      <c r="M60">
        <v>27306</v>
      </c>
    </row>
    <row r="61" spans="2:13" x14ac:dyDescent="0.25">
      <c r="B61" t="s">
        <v>355</v>
      </c>
      <c r="C61" t="s">
        <v>473</v>
      </c>
      <c r="D61" t="s">
        <v>474</v>
      </c>
      <c r="E61">
        <v>579</v>
      </c>
      <c r="F61">
        <v>2</v>
      </c>
      <c r="I61" t="s">
        <v>358</v>
      </c>
      <c r="J61" t="s">
        <v>359</v>
      </c>
      <c r="K61" t="s">
        <v>360</v>
      </c>
      <c r="L61" t="s">
        <v>475</v>
      </c>
      <c r="M61">
        <v>27354</v>
      </c>
    </row>
    <row r="62" spans="2:13" x14ac:dyDescent="0.25">
      <c r="B62" t="s">
        <v>355</v>
      </c>
      <c r="C62" t="s">
        <v>476</v>
      </c>
      <c r="D62" t="s">
        <v>477</v>
      </c>
      <c r="E62">
        <v>1930</v>
      </c>
      <c r="F62">
        <v>2</v>
      </c>
      <c r="I62" t="s">
        <v>358</v>
      </c>
      <c r="J62" t="s">
        <v>359</v>
      </c>
      <c r="K62" t="s">
        <v>360</v>
      </c>
      <c r="L62" t="s">
        <v>478</v>
      </c>
      <c r="M62">
        <v>27308</v>
      </c>
    </row>
    <row r="63" spans="2:13" x14ac:dyDescent="0.25">
      <c r="B63" t="s">
        <v>355</v>
      </c>
      <c r="C63" t="s">
        <v>479</v>
      </c>
      <c r="D63" t="s">
        <v>480</v>
      </c>
      <c r="E63">
        <v>590</v>
      </c>
      <c r="F63">
        <v>2</v>
      </c>
      <c r="I63" t="s">
        <v>358</v>
      </c>
      <c r="J63" t="s">
        <v>359</v>
      </c>
      <c r="K63" t="s">
        <v>360</v>
      </c>
      <c r="L63" t="s">
        <v>481</v>
      </c>
      <c r="M63">
        <v>27351</v>
      </c>
    </row>
    <row r="64" spans="2:13" x14ac:dyDescent="0.25">
      <c r="B64" t="s">
        <v>355</v>
      </c>
      <c r="C64" t="s">
        <v>482</v>
      </c>
      <c r="D64" t="s">
        <v>483</v>
      </c>
      <c r="E64">
        <v>15864</v>
      </c>
      <c r="F64">
        <v>2</v>
      </c>
      <c r="I64" t="s">
        <v>358</v>
      </c>
      <c r="J64" t="s">
        <v>359</v>
      </c>
      <c r="K64" t="s">
        <v>360</v>
      </c>
      <c r="L64" t="s">
        <v>484</v>
      </c>
      <c r="M64">
        <v>27401</v>
      </c>
    </row>
    <row r="65" spans="2:13" x14ac:dyDescent="0.25">
      <c r="B65" t="s">
        <v>355</v>
      </c>
      <c r="C65" t="s">
        <v>485</v>
      </c>
      <c r="D65" t="s">
        <v>486</v>
      </c>
      <c r="E65">
        <v>1964</v>
      </c>
      <c r="F65">
        <v>2</v>
      </c>
      <c r="I65" t="s">
        <v>358</v>
      </c>
      <c r="J65" t="s">
        <v>359</v>
      </c>
      <c r="K65" t="s">
        <v>360</v>
      </c>
      <c r="L65" t="s">
        <v>487</v>
      </c>
      <c r="M65">
        <v>27305</v>
      </c>
    </row>
    <row r="66" spans="2:13" x14ac:dyDescent="0.25">
      <c r="B66" t="s">
        <v>355</v>
      </c>
      <c r="C66" t="s">
        <v>488</v>
      </c>
      <c r="D66" t="s">
        <v>489</v>
      </c>
      <c r="E66">
        <v>5392</v>
      </c>
      <c r="F66">
        <v>2</v>
      </c>
      <c r="I66" t="s">
        <v>358</v>
      </c>
      <c r="J66" t="s">
        <v>359</v>
      </c>
      <c r="K66" t="s">
        <v>360</v>
      </c>
      <c r="L66" t="s">
        <v>490</v>
      </c>
      <c r="M66">
        <v>27303</v>
      </c>
    </row>
    <row r="67" spans="2:13" x14ac:dyDescent="0.25">
      <c r="B67" t="s">
        <v>355</v>
      </c>
      <c r="C67" t="s">
        <v>491</v>
      </c>
      <c r="D67" t="s">
        <v>492</v>
      </c>
      <c r="E67">
        <v>722</v>
      </c>
      <c r="F67">
        <v>2</v>
      </c>
      <c r="I67" t="s">
        <v>358</v>
      </c>
      <c r="J67" t="s">
        <v>359</v>
      </c>
      <c r="K67" t="s">
        <v>360</v>
      </c>
      <c r="L67" t="s">
        <v>493</v>
      </c>
      <c r="M67">
        <v>27305</v>
      </c>
    </row>
    <row r="68" spans="2:13" x14ac:dyDescent="0.25">
      <c r="B68" t="s">
        <v>355</v>
      </c>
      <c r="C68" t="s">
        <v>494</v>
      </c>
      <c r="D68" t="s">
        <v>495</v>
      </c>
      <c r="E68">
        <v>2648</v>
      </c>
      <c r="F68">
        <v>2</v>
      </c>
      <c r="I68" t="s">
        <v>358</v>
      </c>
      <c r="J68" t="s">
        <v>359</v>
      </c>
      <c r="K68" t="s">
        <v>360</v>
      </c>
      <c r="L68" t="s">
        <v>496</v>
      </c>
      <c r="M68">
        <v>27302</v>
      </c>
    </row>
    <row r="69" spans="2:13" x14ac:dyDescent="0.25">
      <c r="B69" t="s">
        <v>355</v>
      </c>
      <c r="C69" t="s">
        <v>497</v>
      </c>
      <c r="D69" t="s">
        <v>498</v>
      </c>
      <c r="E69">
        <v>4824</v>
      </c>
      <c r="F69">
        <v>2</v>
      </c>
      <c r="I69" t="s">
        <v>358</v>
      </c>
      <c r="J69" t="s">
        <v>359</v>
      </c>
      <c r="K69" t="s">
        <v>360</v>
      </c>
      <c r="L69" t="s">
        <v>499</v>
      </c>
      <c r="M69">
        <v>27351</v>
      </c>
    </row>
    <row r="70" spans="2:13" x14ac:dyDescent="0.25">
      <c r="B70" t="s">
        <v>355</v>
      </c>
      <c r="C70" t="s">
        <v>500</v>
      </c>
      <c r="D70" t="s">
        <v>501</v>
      </c>
      <c r="E70">
        <v>1794</v>
      </c>
      <c r="F70">
        <v>2</v>
      </c>
      <c r="I70" t="s">
        <v>358</v>
      </c>
      <c r="J70" t="s">
        <v>359</v>
      </c>
      <c r="K70" t="s">
        <v>360</v>
      </c>
      <c r="L70" t="s">
        <v>502</v>
      </c>
      <c r="M70">
        <v>27361</v>
      </c>
    </row>
    <row r="71" spans="2:13" x14ac:dyDescent="0.25">
      <c r="B71" t="s">
        <v>355</v>
      </c>
      <c r="C71" t="s">
        <v>503</v>
      </c>
      <c r="D71" t="s">
        <v>504</v>
      </c>
      <c r="E71">
        <v>1018</v>
      </c>
      <c r="F71">
        <v>2</v>
      </c>
      <c r="I71" t="s">
        <v>358</v>
      </c>
      <c r="J71" t="s">
        <v>359</v>
      </c>
      <c r="K71" t="s">
        <v>360</v>
      </c>
      <c r="L71" t="s">
        <v>505</v>
      </c>
      <c r="M71">
        <v>27351</v>
      </c>
    </row>
    <row r="72" spans="2:13" x14ac:dyDescent="0.25">
      <c r="B72" t="s">
        <v>355</v>
      </c>
      <c r="C72" t="s">
        <v>506</v>
      </c>
      <c r="D72" t="s">
        <v>507</v>
      </c>
      <c r="E72">
        <v>2162</v>
      </c>
      <c r="F72">
        <v>2</v>
      </c>
      <c r="I72" t="s">
        <v>358</v>
      </c>
      <c r="J72" t="s">
        <v>359</v>
      </c>
      <c r="K72" t="s">
        <v>360</v>
      </c>
      <c r="L72" t="s">
        <v>508</v>
      </c>
      <c r="M72">
        <v>27307</v>
      </c>
    </row>
    <row r="73" spans="2:13" x14ac:dyDescent="0.25">
      <c r="B73" t="s">
        <v>355</v>
      </c>
      <c r="C73" t="s">
        <v>509</v>
      </c>
      <c r="D73" t="s">
        <v>510</v>
      </c>
      <c r="E73">
        <v>31973</v>
      </c>
      <c r="F73">
        <v>2</v>
      </c>
      <c r="I73" t="s">
        <v>277</v>
      </c>
      <c r="J73" t="s">
        <v>277</v>
      </c>
      <c r="K73" t="s">
        <v>360</v>
      </c>
      <c r="L73" t="s">
        <v>511</v>
      </c>
      <c r="M73">
        <v>28002</v>
      </c>
    </row>
    <row r="74" spans="2:13" x14ac:dyDescent="0.25">
      <c r="B74" t="s">
        <v>355</v>
      </c>
      <c r="C74" t="s">
        <v>512</v>
      </c>
      <c r="D74" t="s">
        <v>513</v>
      </c>
      <c r="E74">
        <v>9690</v>
      </c>
      <c r="F74">
        <v>2</v>
      </c>
      <c r="I74" t="s">
        <v>358</v>
      </c>
      <c r="J74" t="s">
        <v>359</v>
      </c>
      <c r="K74" t="s">
        <v>360</v>
      </c>
      <c r="L74" t="s">
        <v>514</v>
      </c>
      <c r="M74">
        <v>26701</v>
      </c>
    </row>
    <row r="75" spans="2:13" x14ac:dyDescent="0.25">
      <c r="B75" t="s">
        <v>355</v>
      </c>
      <c r="C75" t="s">
        <v>515</v>
      </c>
      <c r="D75" t="s">
        <v>516</v>
      </c>
      <c r="E75">
        <v>7049</v>
      </c>
      <c r="F75">
        <v>2</v>
      </c>
      <c r="I75" t="s">
        <v>358</v>
      </c>
      <c r="J75" t="s">
        <v>359</v>
      </c>
      <c r="K75" t="s">
        <v>360</v>
      </c>
      <c r="L75" t="s">
        <v>517</v>
      </c>
      <c r="M75">
        <v>28201</v>
      </c>
    </row>
    <row r="76" spans="2:13" x14ac:dyDescent="0.25">
      <c r="B76" t="s">
        <v>355</v>
      </c>
      <c r="C76" t="s">
        <v>518</v>
      </c>
      <c r="D76" t="s">
        <v>519</v>
      </c>
      <c r="E76">
        <v>765</v>
      </c>
      <c r="F76">
        <v>2</v>
      </c>
      <c r="I76" t="s">
        <v>358</v>
      </c>
      <c r="J76" t="s">
        <v>359</v>
      </c>
      <c r="K76" t="s">
        <v>360</v>
      </c>
      <c r="L76" t="s">
        <v>520</v>
      </c>
      <c r="M76">
        <v>28911</v>
      </c>
    </row>
    <row r="77" spans="2:13" x14ac:dyDescent="0.25">
      <c r="B77" t="s">
        <v>355</v>
      </c>
      <c r="C77" t="s">
        <v>521</v>
      </c>
      <c r="D77" t="s">
        <v>522</v>
      </c>
      <c r="E77">
        <v>645</v>
      </c>
      <c r="F77">
        <v>2</v>
      </c>
      <c r="I77" t="s">
        <v>277</v>
      </c>
      <c r="J77" t="s">
        <v>277</v>
      </c>
      <c r="K77" t="s">
        <v>360</v>
      </c>
      <c r="L77" t="s">
        <v>523</v>
      </c>
      <c r="M77">
        <v>28002</v>
      </c>
    </row>
    <row r="78" spans="2:13" x14ac:dyDescent="0.25">
      <c r="B78" t="s">
        <v>355</v>
      </c>
      <c r="C78" t="s">
        <v>524</v>
      </c>
      <c r="D78" t="s">
        <v>525</v>
      </c>
      <c r="E78">
        <v>1233</v>
      </c>
      <c r="F78">
        <v>2</v>
      </c>
      <c r="I78" t="s">
        <v>358</v>
      </c>
      <c r="J78" t="s">
        <v>359</v>
      </c>
      <c r="K78" t="s">
        <v>360</v>
      </c>
      <c r="L78" t="s">
        <v>526</v>
      </c>
      <c r="M78">
        <v>28002</v>
      </c>
    </row>
    <row r="79" spans="2:13" x14ac:dyDescent="0.25">
      <c r="B79" t="s">
        <v>355</v>
      </c>
      <c r="C79" t="s">
        <v>527</v>
      </c>
      <c r="D79" t="s">
        <v>528</v>
      </c>
      <c r="E79">
        <v>20653</v>
      </c>
      <c r="F79">
        <v>2</v>
      </c>
      <c r="I79" t="s">
        <v>277</v>
      </c>
      <c r="J79" t="s">
        <v>277</v>
      </c>
      <c r="K79" t="s">
        <v>360</v>
      </c>
      <c r="L79" t="s">
        <v>529</v>
      </c>
      <c r="M79">
        <v>28401</v>
      </c>
    </row>
    <row r="80" spans="2:13" x14ac:dyDescent="0.25">
      <c r="B80" t="s">
        <v>355</v>
      </c>
      <c r="C80" t="s">
        <v>530</v>
      </c>
      <c r="D80" t="s">
        <v>531</v>
      </c>
      <c r="E80">
        <v>10322</v>
      </c>
      <c r="F80">
        <v>2</v>
      </c>
      <c r="I80" t="s">
        <v>277</v>
      </c>
      <c r="J80" t="s">
        <v>277</v>
      </c>
      <c r="K80" t="s">
        <v>360</v>
      </c>
      <c r="L80" t="s">
        <v>532</v>
      </c>
      <c r="M80">
        <v>28601</v>
      </c>
    </row>
    <row r="81" spans="2:13" x14ac:dyDescent="0.25">
      <c r="B81" t="s">
        <v>355</v>
      </c>
      <c r="C81" t="s">
        <v>533</v>
      </c>
      <c r="D81" t="s">
        <v>534</v>
      </c>
      <c r="E81">
        <v>19559</v>
      </c>
      <c r="F81">
        <v>2</v>
      </c>
      <c r="I81" t="s">
        <v>358</v>
      </c>
      <c r="J81" t="s">
        <v>359</v>
      </c>
      <c r="K81" t="s">
        <v>360</v>
      </c>
      <c r="L81" t="s">
        <v>535</v>
      </c>
      <c r="M81">
        <v>27601</v>
      </c>
    </row>
    <row r="82" spans="2:13" x14ac:dyDescent="0.25">
      <c r="B82" t="s">
        <v>355</v>
      </c>
      <c r="C82" t="s">
        <v>536</v>
      </c>
      <c r="D82" t="s">
        <v>537</v>
      </c>
      <c r="E82">
        <v>1495</v>
      </c>
      <c r="F82">
        <v>2</v>
      </c>
      <c r="I82" t="s">
        <v>358</v>
      </c>
      <c r="J82" t="s">
        <v>359</v>
      </c>
      <c r="K82" t="s">
        <v>360</v>
      </c>
      <c r="L82" t="s">
        <v>538</v>
      </c>
      <c r="M82">
        <v>27701</v>
      </c>
    </row>
    <row r="83" spans="2:13" x14ac:dyDescent="0.25">
      <c r="B83" t="s">
        <v>355</v>
      </c>
      <c r="C83" t="s">
        <v>539</v>
      </c>
      <c r="D83" t="s">
        <v>540</v>
      </c>
      <c r="E83">
        <v>538</v>
      </c>
      <c r="F83">
        <v>2</v>
      </c>
      <c r="I83" t="s">
        <v>358</v>
      </c>
      <c r="J83" t="s">
        <v>359</v>
      </c>
      <c r="K83" t="s">
        <v>360</v>
      </c>
      <c r="L83" t="s">
        <v>541</v>
      </c>
      <c r="M83">
        <v>27801</v>
      </c>
    </row>
    <row r="84" spans="2:13" x14ac:dyDescent="0.25">
      <c r="B84" t="s">
        <v>355</v>
      </c>
      <c r="C84" t="s">
        <v>542</v>
      </c>
      <c r="D84" t="s">
        <v>543</v>
      </c>
      <c r="E84">
        <v>18388</v>
      </c>
      <c r="F84">
        <v>2</v>
      </c>
      <c r="I84" t="s">
        <v>358</v>
      </c>
      <c r="J84" t="s">
        <v>359</v>
      </c>
      <c r="K84" t="s">
        <v>360</v>
      </c>
      <c r="L84" t="s">
        <v>544</v>
      </c>
      <c r="M84">
        <v>27801</v>
      </c>
    </row>
    <row r="85" spans="2:13" x14ac:dyDescent="0.25">
      <c r="B85" t="s">
        <v>355</v>
      </c>
      <c r="C85" t="s">
        <v>545</v>
      </c>
      <c r="D85" t="s">
        <v>546</v>
      </c>
      <c r="E85">
        <v>16191</v>
      </c>
      <c r="F85">
        <v>2</v>
      </c>
      <c r="I85" t="s">
        <v>358</v>
      </c>
      <c r="J85" t="s">
        <v>359</v>
      </c>
      <c r="K85" t="s">
        <v>360</v>
      </c>
      <c r="L85" t="s">
        <v>547</v>
      </c>
      <c r="M85">
        <v>27711</v>
      </c>
    </row>
    <row r="86" spans="2:13" x14ac:dyDescent="0.25">
      <c r="B86" t="s">
        <v>548</v>
      </c>
      <c r="C86" t="s">
        <v>549</v>
      </c>
      <c r="D86" t="s">
        <v>550</v>
      </c>
      <c r="E86">
        <v>2662</v>
      </c>
      <c r="F86">
        <v>2</v>
      </c>
      <c r="I86" t="s">
        <v>551</v>
      </c>
      <c r="J86" t="s">
        <v>552</v>
      </c>
      <c r="K86" t="s">
        <v>553</v>
      </c>
      <c r="L86" t="s">
        <v>554</v>
      </c>
      <c r="M86">
        <v>37006</v>
      </c>
    </row>
    <row r="87" spans="2:13" x14ac:dyDescent="0.25">
      <c r="B87" t="s">
        <v>355</v>
      </c>
      <c r="C87" t="s">
        <v>555</v>
      </c>
      <c r="D87" t="s">
        <v>556</v>
      </c>
      <c r="E87">
        <v>2389</v>
      </c>
      <c r="F87">
        <v>2</v>
      </c>
      <c r="I87" t="s">
        <v>358</v>
      </c>
      <c r="J87" t="s">
        <v>359</v>
      </c>
      <c r="K87" t="s">
        <v>360</v>
      </c>
      <c r="L87" t="s">
        <v>557</v>
      </c>
      <c r="M87">
        <v>27715</v>
      </c>
    </row>
    <row r="88" spans="2:13" x14ac:dyDescent="0.25">
      <c r="B88" t="s">
        <v>355</v>
      </c>
      <c r="C88" t="s">
        <v>558</v>
      </c>
      <c r="D88" t="s">
        <v>559</v>
      </c>
      <c r="E88">
        <v>915</v>
      </c>
      <c r="F88">
        <v>2</v>
      </c>
      <c r="I88" t="s">
        <v>358</v>
      </c>
      <c r="J88" t="s">
        <v>359</v>
      </c>
      <c r="K88" t="s">
        <v>360</v>
      </c>
      <c r="L88" t="s">
        <v>560</v>
      </c>
      <c r="M88">
        <v>28506</v>
      </c>
    </row>
    <row r="89" spans="2:13" x14ac:dyDescent="0.25">
      <c r="B89" t="s">
        <v>355</v>
      </c>
      <c r="C89" t="s">
        <v>561</v>
      </c>
      <c r="D89" t="s">
        <v>562</v>
      </c>
      <c r="E89">
        <v>1129</v>
      </c>
      <c r="F89">
        <v>2</v>
      </c>
      <c r="I89" t="s">
        <v>358</v>
      </c>
      <c r="J89" t="s">
        <v>359</v>
      </c>
      <c r="K89" t="s">
        <v>360</v>
      </c>
      <c r="L89" t="s">
        <v>563</v>
      </c>
      <c r="M89">
        <v>27731</v>
      </c>
    </row>
    <row r="90" spans="2:13" x14ac:dyDescent="0.25">
      <c r="B90" t="s">
        <v>355</v>
      </c>
      <c r="C90" t="s">
        <v>564</v>
      </c>
      <c r="D90" t="s">
        <v>565</v>
      </c>
      <c r="E90">
        <v>44740</v>
      </c>
      <c r="F90">
        <v>2</v>
      </c>
      <c r="I90" t="s">
        <v>277</v>
      </c>
      <c r="J90" t="s">
        <v>277</v>
      </c>
      <c r="K90" t="s">
        <v>360</v>
      </c>
      <c r="L90" t="s">
        <v>566</v>
      </c>
      <c r="M90">
        <v>29301</v>
      </c>
    </row>
    <row r="91" spans="2:13" x14ac:dyDescent="0.25">
      <c r="B91" t="s">
        <v>355</v>
      </c>
      <c r="C91" t="s">
        <v>567</v>
      </c>
      <c r="D91" t="s">
        <v>568</v>
      </c>
      <c r="E91">
        <v>7459</v>
      </c>
      <c r="F91">
        <v>2</v>
      </c>
      <c r="I91" t="s">
        <v>277</v>
      </c>
      <c r="J91" t="s">
        <v>277</v>
      </c>
      <c r="K91" t="s">
        <v>360</v>
      </c>
      <c r="L91" t="s">
        <v>569</v>
      </c>
      <c r="M91">
        <v>29471</v>
      </c>
    </row>
    <row r="92" spans="2:13" x14ac:dyDescent="0.25">
      <c r="B92" t="s">
        <v>548</v>
      </c>
      <c r="C92" t="s">
        <v>570</v>
      </c>
      <c r="D92" t="s">
        <v>571</v>
      </c>
      <c r="E92">
        <v>497</v>
      </c>
      <c r="F92">
        <v>2</v>
      </c>
      <c r="I92" t="s">
        <v>551</v>
      </c>
      <c r="J92" t="s">
        <v>552</v>
      </c>
      <c r="K92" t="s">
        <v>553</v>
      </c>
      <c r="L92" t="s">
        <v>572</v>
      </c>
      <c r="M92">
        <v>37010</v>
      </c>
    </row>
    <row r="93" spans="2:13" x14ac:dyDescent="0.25">
      <c r="B93" t="s">
        <v>548</v>
      </c>
      <c r="C93" t="s">
        <v>573</v>
      </c>
      <c r="D93" t="s">
        <v>574</v>
      </c>
      <c r="E93">
        <v>603</v>
      </c>
      <c r="F93">
        <v>2</v>
      </c>
      <c r="I93" t="s">
        <v>551</v>
      </c>
      <c r="J93" t="s">
        <v>552</v>
      </c>
      <c r="K93" t="s">
        <v>553</v>
      </c>
      <c r="L93" t="s">
        <v>575</v>
      </c>
      <c r="M93">
        <v>37007</v>
      </c>
    </row>
    <row r="94" spans="2:13" x14ac:dyDescent="0.25">
      <c r="B94" t="s">
        <v>548</v>
      </c>
      <c r="C94" t="s">
        <v>576</v>
      </c>
      <c r="D94" t="s">
        <v>577</v>
      </c>
      <c r="E94">
        <v>422</v>
      </c>
      <c r="F94">
        <v>2</v>
      </c>
      <c r="I94" t="s">
        <v>551</v>
      </c>
      <c r="J94" t="s">
        <v>552</v>
      </c>
      <c r="K94" t="s">
        <v>553</v>
      </c>
      <c r="L94" t="s">
        <v>578</v>
      </c>
      <c r="M94">
        <v>37001</v>
      </c>
    </row>
    <row r="95" spans="2:13" x14ac:dyDescent="0.25">
      <c r="B95" t="s">
        <v>548</v>
      </c>
      <c r="C95" t="s">
        <v>579</v>
      </c>
      <c r="D95" t="s">
        <v>580</v>
      </c>
      <c r="E95">
        <v>516</v>
      </c>
      <c r="F95">
        <v>2</v>
      </c>
      <c r="I95" t="s">
        <v>551</v>
      </c>
      <c r="J95" t="s">
        <v>552</v>
      </c>
      <c r="K95" t="s">
        <v>553</v>
      </c>
      <c r="L95" t="s">
        <v>581</v>
      </c>
      <c r="M95">
        <v>37371</v>
      </c>
    </row>
    <row r="96" spans="2:13" x14ac:dyDescent="0.25">
      <c r="B96" t="s">
        <v>548</v>
      </c>
      <c r="C96" t="s">
        <v>582</v>
      </c>
      <c r="D96" t="s">
        <v>583</v>
      </c>
      <c r="E96">
        <v>963</v>
      </c>
      <c r="F96">
        <v>2</v>
      </c>
      <c r="I96" t="s">
        <v>551</v>
      </c>
      <c r="J96" t="s">
        <v>552</v>
      </c>
      <c r="K96" t="s">
        <v>553</v>
      </c>
      <c r="L96" t="s">
        <v>584</v>
      </c>
      <c r="M96">
        <v>37371</v>
      </c>
    </row>
    <row r="97" spans="2:13" x14ac:dyDescent="0.25">
      <c r="B97" t="s">
        <v>355</v>
      </c>
      <c r="C97" t="s">
        <v>585</v>
      </c>
      <c r="D97" t="s">
        <v>586</v>
      </c>
      <c r="E97">
        <v>705</v>
      </c>
      <c r="F97">
        <v>2</v>
      </c>
      <c r="I97" t="s">
        <v>277</v>
      </c>
      <c r="J97" t="s">
        <v>277</v>
      </c>
      <c r="K97" t="s">
        <v>360</v>
      </c>
      <c r="L97" t="s">
        <v>587</v>
      </c>
      <c r="M97">
        <v>29307</v>
      </c>
    </row>
    <row r="98" spans="2:13" x14ac:dyDescent="0.25">
      <c r="B98" t="s">
        <v>355</v>
      </c>
      <c r="C98" t="s">
        <v>588</v>
      </c>
      <c r="D98" t="s">
        <v>589</v>
      </c>
      <c r="E98">
        <v>999</v>
      </c>
      <c r="F98">
        <v>2</v>
      </c>
      <c r="I98" t="s">
        <v>277</v>
      </c>
      <c r="J98" t="s">
        <v>277</v>
      </c>
      <c r="K98" t="s">
        <v>360</v>
      </c>
      <c r="L98" t="s">
        <v>590</v>
      </c>
      <c r="M98">
        <v>29415</v>
      </c>
    </row>
    <row r="99" spans="2:13" x14ac:dyDescent="0.25">
      <c r="B99" t="s">
        <v>355</v>
      </c>
      <c r="C99" t="s">
        <v>591</v>
      </c>
      <c r="D99" t="s">
        <v>592</v>
      </c>
      <c r="E99">
        <v>8846</v>
      </c>
      <c r="F99">
        <v>2</v>
      </c>
      <c r="I99" t="s">
        <v>277</v>
      </c>
      <c r="J99" t="s">
        <v>277</v>
      </c>
      <c r="K99" t="s">
        <v>360</v>
      </c>
      <c r="L99" t="s">
        <v>593</v>
      </c>
      <c r="M99">
        <v>29501</v>
      </c>
    </row>
    <row r="100" spans="2:13" x14ac:dyDescent="0.25">
      <c r="B100" t="s">
        <v>284</v>
      </c>
      <c r="C100" t="s">
        <v>594</v>
      </c>
      <c r="D100" t="s">
        <v>595</v>
      </c>
      <c r="E100">
        <v>11081</v>
      </c>
      <c r="F100">
        <v>2</v>
      </c>
      <c r="I100" t="s">
        <v>277</v>
      </c>
      <c r="J100" t="s">
        <v>277</v>
      </c>
      <c r="K100" t="s">
        <v>289</v>
      </c>
      <c r="L100" t="s">
        <v>596</v>
      </c>
      <c r="M100">
        <v>79001</v>
      </c>
    </row>
    <row r="101" spans="2:13" x14ac:dyDescent="0.25">
      <c r="B101" t="s">
        <v>355</v>
      </c>
      <c r="C101" t="s">
        <v>597</v>
      </c>
      <c r="D101" t="s">
        <v>598</v>
      </c>
      <c r="E101">
        <v>15154</v>
      </c>
      <c r="F101">
        <v>2</v>
      </c>
      <c r="I101" t="s">
        <v>358</v>
      </c>
      <c r="J101" t="s">
        <v>359</v>
      </c>
      <c r="K101" t="s">
        <v>360</v>
      </c>
      <c r="L101" t="s">
        <v>599</v>
      </c>
      <c r="M101">
        <v>28802</v>
      </c>
    </row>
    <row r="102" spans="2:13" x14ac:dyDescent="0.25">
      <c r="B102" t="s">
        <v>355</v>
      </c>
      <c r="C102" t="s">
        <v>600</v>
      </c>
      <c r="D102" t="s">
        <v>601</v>
      </c>
      <c r="E102">
        <v>9795</v>
      </c>
      <c r="F102">
        <v>2</v>
      </c>
      <c r="I102" t="s">
        <v>358</v>
      </c>
      <c r="J102" t="s">
        <v>359</v>
      </c>
      <c r="K102" t="s">
        <v>360</v>
      </c>
      <c r="L102" t="s">
        <v>602</v>
      </c>
      <c r="M102">
        <v>28922</v>
      </c>
    </row>
    <row r="103" spans="2:13" x14ac:dyDescent="0.25">
      <c r="B103" t="s">
        <v>355</v>
      </c>
      <c r="C103" t="s">
        <v>603</v>
      </c>
      <c r="D103" t="s">
        <v>604</v>
      </c>
      <c r="E103">
        <v>12098</v>
      </c>
      <c r="F103">
        <v>2</v>
      </c>
      <c r="I103" t="s">
        <v>358</v>
      </c>
      <c r="J103" t="s">
        <v>359</v>
      </c>
      <c r="K103" t="s">
        <v>360</v>
      </c>
      <c r="L103" t="s">
        <v>605</v>
      </c>
      <c r="M103">
        <v>28923</v>
      </c>
    </row>
    <row r="104" spans="2:13" x14ac:dyDescent="0.25">
      <c r="B104" t="s">
        <v>355</v>
      </c>
      <c r="C104" t="s">
        <v>606</v>
      </c>
      <c r="D104" t="s">
        <v>607</v>
      </c>
      <c r="E104">
        <v>4814</v>
      </c>
      <c r="F104">
        <v>2</v>
      </c>
      <c r="I104" t="s">
        <v>358</v>
      </c>
      <c r="J104" t="s">
        <v>359</v>
      </c>
      <c r="K104" t="s">
        <v>360</v>
      </c>
      <c r="L104" t="s">
        <v>608</v>
      </c>
      <c r="M104">
        <v>28911</v>
      </c>
    </row>
    <row r="105" spans="2:13" x14ac:dyDescent="0.25">
      <c r="B105" t="s">
        <v>355</v>
      </c>
      <c r="C105" t="s">
        <v>609</v>
      </c>
      <c r="D105" t="s">
        <v>610</v>
      </c>
      <c r="E105">
        <v>14377</v>
      </c>
      <c r="F105">
        <v>2</v>
      </c>
      <c r="I105" t="s">
        <v>358</v>
      </c>
      <c r="J105" t="s">
        <v>359</v>
      </c>
      <c r="K105" t="s">
        <v>360</v>
      </c>
      <c r="L105" t="s">
        <v>611</v>
      </c>
      <c r="M105">
        <v>29001</v>
      </c>
    </row>
    <row r="106" spans="2:13" x14ac:dyDescent="0.25">
      <c r="B106" t="s">
        <v>355</v>
      </c>
      <c r="C106" t="s">
        <v>612</v>
      </c>
      <c r="D106" t="s">
        <v>613</v>
      </c>
      <c r="E106">
        <v>621</v>
      </c>
      <c r="F106">
        <v>2</v>
      </c>
      <c r="I106" t="s">
        <v>358</v>
      </c>
      <c r="J106" t="s">
        <v>359</v>
      </c>
      <c r="K106" t="s">
        <v>360</v>
      </c>
      <c r="L106" t="s">
        <v>614</v>
      </c>
      <c r="M106">
        <v>28911</v>
      </c>
    </row>
    <row r="107" spans="2:13" x14ac:dyDescent="0.25">
      <c r="B107" t="s">
        <v>615</v>
      </c>
      <c r="C107" t="s">
        <v>616</v>
      </c>
      <c r="D107" t="s">
        <v>617</v>
      </c>
      <c r="E107">
        <v>1989</v>
      </c>
      <c r="F107">
        <v>2</v>
      </c>
      <c r="I107" t="s">
        <v>618</v>
      </c>
      <c r="J107" t="s">
        <v>619</v>
      </c>
      <c r="K107" t="s">
        <v>620</v>
      </c>
      <c r="L107" t="s">
        <v>621</v>
      </c>
      <c r="M107">
        <v>36263</v>
      </c>
    </row>
    <row r="108" spans="2:13" x14ac:dyDescent="0.25">
      <c r="B108" t="s">
        <v>615</v>
      </c>
      <c r="C108" t="s">
        <v>622</v>
      </c>
      <c r="D108" t="s">
        <v>623</v>
      </c>
      <c r="E108">
        <v>1086</v>
      </c>
      <c r="F108">
        <v>2</v>
      </c>
      <c r="I108" t="s">
        <v>618</v>
      </c>
      <c r="J108" t="s">
        <v>619</v>
      </c>
      <c r="K108" t="s">
        <v>620</v>
      </c>
      <c r="L108" t="s">
        <v>624</v>
      </c>
      <c r="M108">
        <v>36001</v>
      </c>
    </row>
    <row r="109" spans="2:13" x14ac:dyDescent="0.25">
      <c r="B109" t="s">
        <v>355</v>
      </c>
      <c r="C109" t="s">
        <v>625</v>
      </c>
      <c r="D109" t="s">
        <v>626</v>
      </c>
      <c r="E109">
        <v>19255</v>
      </c>
      <c r="F109">
        <v>2</v>
      </c>
      <c r="I109" t="s">
        <v>358</v>
      </c>
      <c r="J109" t="s">
        <v>359</v>
      </c>
      <c r="K109" t="s">
        <v>360</v>
      </c>
      <c r="L109" t="s">
        <v>627</v>
      </c>
      <c r="M109">
        <v>25001</v>
      </c>
    </row>
    <row r="110" spans="2:13" x14ac:dyDescent="0.25">
      <c r="B110" t="s">
        <v>355</v>
      </c>
      <c r="C110" t="s">
        <v>628</v>
      </c>
      <c r="D110" t="s">
        <v>629</v>
      </c>
      <c r="E110">
        <v>12273</v>
      </c>
      <c r="F110">
        <v>2</v>
      </c>
      <c r="I110" t="s">
        <v>358</v>
      </c>
      <c r="J110" t="s">
        <v>359</v>
      </c>
      <c r="K110" t="s">
        <v>360</v>
      </c>
      <c r="L110" t="s">
        <v>630</v>
      </c>
      <c r="M110">
        <v>25088</v>
      </c>
    </row>
    <row r="111" spans="2:13" x14ac:dyDescent="0.25">
      <c r="B111" t="s">
        <v>355</v>
      </c>
      <c r="C111" t="s">
        <v>631</v>
      </c>
      <c r="D111" t="s">
        <v>632</v>
      </c>
      <c r="E111">
        <v>692</v>
      </c>
      <c r="F111">
        <v>2</v>
      </c>
      <c r="I111" t="s">
        <v>358</v>
      </c>
      <c r="J111" t="s">
        <v>359</v>
      </c>
      <c r="K111" t="s">
        <v>360</v>
      </c>
      <c r="L111" t="s">
        <v>633</v>
      </c>
      <c r="M111">
        <v>25101</v>
      </c>
    </row>
    <row r="112" spans="2:13" x14ac:dyDescent="0.25">
      <c r="B112" t="s">
        <v>355</v>
      </c>
      <c r="C112" t="s">
        <v>634</v>
      </c>
      <c r="D112" t="s">
        <v>635</v>
      </c>
      <c r="E112">
        <v>1227</v>
      </c>
      <c r="F112">
        <v>2</v>
      </c>
      <c r="I112" t="s">
        <v>358</v>
      </c>
      <c r="J112" t="s">
        <v>359</v>
      </c>
      <c r="K112" t="s">
        <v>360</v>
      </c>
      <c r="L112" t="s">
        <v>636</v>
      </c>
      <c r="M112">
        <v>25101</v>
      </c>
    </row>
    <row r="113" spans="2:13" x14ac:dyDescent="0.25">
      <c r="B113" t="s">
        <v>355</v>
      </c>
      <c r="C113" t="s">
        <v>637</v>
      </c>
      <c r="D113" t="s">
        <v>638</v>
      </c>
      <c r="E113">
        <v>811</v>
      </c>
      <c r="F113">
        <v>2</v>
      </c>
      <c r="I113" t="s">
        <v>358</v>
      </c>
      <c r="J113" t="s">
        <v>359</v>
      </c>
      <c r="K113" t="s">
        <v>360</v>
      </c>
      <c r="L113" t="s">
        <v>639</v>
      </c>
      <c r="M113">
        <v>25001</v>
      </c>
    </row>
    <row r="114" spans="2:13" x14ac:dyDescent="0.25">
      <c r="B114" t="s">
        <v>355</v>
      </c>
      <c r="C114" t="s">
        <v>640</v>
      </c>
      <c r="D114" t="s">
        <v>641</v>
      </c>
      <c r="E114">
        <v>1538</v>
      </c>
      <c r="F114">
        <v>2</v>
      </c>
      <c r="I114" t="s">
        <v>358</v>
      </c>
      <c r="J114" t="s">
        <v>359</v>
      </c>
      <c r="K114" t="s">
        <v>360</v>
      </c>
      <c r="L114" t="s">
        <v>642</v>
      </c>
      <c r="M114">
        <v>25082</v>
      </c>
    </row>
    <row r="115" spans="2:13" x14ac:dyDescent="0.25">
      <c r="B115" t="s">
        <v>355</v>
      </c>
      <c r="C115" t="s">
        <v>643</v>
      </c>
      <c r="D115" t="s">
        <v>644</v>
      </c>
      <c r="E115">
        <v>2514</v>
      </c>
      <c r="F115">
        <v>2</v>
      </c>
      <c r="I115" t="s">
        <v>358</v>
      </c>
      <c r="J115" t="s">
        <v>359</v>
      </c>
      <c r="K115" t="s">
        <v>360</v>
      </c>
      <c r="L115" t="s">
        <v>645</v>
      </c>
      <c r="M115">
        <v>25064</v>
      </c>
    </row>
    <row r="116" spans="2:13" x14ac:dyDescent="0.25">
      <c r="B116" t="s">
        <v>355</v>
      </c>
      <c r="C116" t="s">
        <v>646</v>
      </c>
      <c r="D116" t="s">
        <v>647</v>
      </c>
      <c r="E116">
        <v>1510</v>
      </c>
      <c r="F116">
        <v>2</v>
      </c>
      <c r="I116" t="s">
        <v>358</v>
      </c>
      <c r="J116" t="s">
        <v>359</v>
      </c>
      <c r="K116" t="s">
        <v>360</v>
      </c>
      <c r="L116" t="s">
        <v>648</v>
      </c>
      <c r="M116">
        <v>25068</v>
      </c>
    </row>
    <row r="117" spans="2:13" x14ac:dyDescent="0.25">
      <c r="B117" t="s">
        <v>355</v>
      </c>
      <c r="C117" t="s">
        <v>649</v>
      </c>
      <c r="D117" t="s">
        <v>650</v>
      </c>
      <c r="E117">
        <v>1356</v>
      </c>
      <c r="F117">
        <v>2</v>
      </c>
      <c r="I117" t="s">
        <v>358</v>
      </c>
      <c r="J117" t="s">
        <v>359</v>
      </c>
      <c r="K117" t="s">
        <v>360</v>
      </c>
      <c r="L117" t="s">
        <v>651</v>
      </c>
      <c r="M117">
        <v>25091</v>
      </c>
    </row>
    <row r="118" spans="2:13" x14ac:dyDescent="0.25">
      <c r="B118" t="s">
        <v>355</v>
      </c>
      <c r="C118" t="s">
        <v>652</v>
      </c>
      <c r="D118" t="s">
        <v>653</v>
      </c>
      <c r="E118">
        <v>2901</v>
      </c>
      <c r="F118">
        <v>2</v>
      </c>
      <c r="I118" t="s">
        <v>358</v>
      </c>
      <c r="J118" t="s">
        <v>359</v>
      </c>
      <c r="K118" t="s">
        <v>360</v>
      </c>
      <c r="L118" t="s">
        <v>654</v>
      </c>
      <c r="M118">
        <v>25090</v>
      </c>
    </row>
    <row r="119" spans="2:13" x14ac:dyDescent="0.25">
      <c r="B119" t="s">
        <v>355</v>
      </c>
      <c r="C119" t="s">
        <v>655</v>
      </c>
      <c r="D119" t="s">
        <v>656</v>
      </c>
      <c r="E119">
        <v>3608</v>
      </c>
      <c r="F119">
        <v>2</v>
      </c>
      <c r="I119" t="s">
        <v>358</v>
      </c>
      <c r="J119" t="s">
        <v>359</v>
      </c>
      <c r="K119" t="s">
        <v>360</v>
      </c>
      <c r="L119" t="s">
        <v>657</v>
      </c>
      <c r="M119">
        <v>25067</v>
      </c>
    </row>
    <row r="120" spans="2:13" x14ac:dyDescent="0.25">
      <c r="B120" t="s">
        <v>355</v>
      </c>
      <c r="C120" t="s">
        <v>658</v>
      </c>
      <c r="D120" t="s">
        <v>659</v>
      </c>
      <c r="E120">
        <v>2953</v>
      </c>
      <c r="F120">
        <v>2</v>
      </c>
      <c r="I120" t="s">
        <v>358</v>
      </c>
      <c r="J120" t="s">
        <v>359</v>
      </c>
      <c r="K120" t="s">
        <v>360</v>
      </c>
      <c r="L120" t="s">
        <v>660</v>
      </c>
      <c r="M120">
        <v>25065</v>
      </c>
    </row>
    <row r="121" spans="2:13" x14ac:dyDescent="0.25">
      <c r="B121" t="s">
        <v>355</v>
      </c>
      <c r="C121" t="s">
        <v>661</v>
      </c>
      <c r="D121" t="s">
        <v>662</v>
      </c>
      <c r="E121">
        <v>1957</v>
      </c>
      <c r="F121">
        <v>2</v>
      </c>
      <c r="I121" t="s">
        <v>358</v>
      </c>
      <c r="J121" t="s">
        <v>359</v>
      </c>
      <c r="K121" t="s">
        <v>360</v>
      </c>
      <c r="L121" t="s">
        <v>663</v>
      </c>
      <c r="M121">
        <v>25064</v>
      </c>
    </row>
    <row r="122" spans="2:13" x14ac:dyDescent="0.25">
      <c r="B122" t="s">
        <v>355</v>
      </c>
      <c r="C122" t="s">
        <v>664</v>
      </c>
      <c r="D122" t="s">
        <v>665</v>
      </c>
      <c r="E122">
        <v>1382</v>
      </c>
      <c r="F122">
        <v>2</v>
      </c>
      <c r="I122" t="s">
        <v>358</v>
      </c>
      <c r="J122" t="s">
        <v>359</v>
      </c>
      <c r="K122" t="s">
        <v>360</v>
      </c>
      <c r="L122" t="s">
        <v>666</v>
      </c>
      <c r="M122">
        <v>25063</v>
      </c>
    </row>
    <row r="123" spans="2:13" x14ac:dyDescent="0.25">
      <c r="B123" t="s">
        <v>355</v>
      </c>
      <c r="C123" t="s">
        <v>667</v>
      </c>
      <c r="D123" t="s">
        <v>668</v>
      </c>
      <c r="E123">
        <v>3575</v>
      </c>
      <c r="F123">
        <v>2</v>
      </c>
      <c r="I123" t="s">
        <v>358</v>
      </c>
      <c r="J123" t="s">
        <v>359</v>
      </c>
      <c r="K123" t="s">
        <v>360</v>
      </c>
      <c r="L123" t="s">
        <v>669</v>
      </c>
      <c r="M123">
        <v>25081</v>
      </c>
    </row>
    <row r="124" spans="2:13" x14ac:dyDescent="0.25">
      <c r="B124" t="s">
        <v>355</v>
      </c>
      <c r="C124" t="s">
        <v>670</v>
      </c>
      <c r="D124" t="s">
        <v>671</v>
      </c>
      <c r="E124">
        <v>1351</v>
      </c>
      <c r="F124">
        <v>2</v>
      </c>
      <c r="I124" t="s">
        <v>358</v>
      </c>
      <c r="J124" t="s">
        <v>359</v>
      </c>
      <c r="K124" t="s">
        <v>360</v>
      </c>
      <c r="L124" t="s">
        <v>672</v>
      </c>
      <c r="M124">
        <v>27752</v>
      </c>
    </row>
    <row r="125" spans="2:13" x14ac:dyDescent="0.25">
      <c r="B125" t="s">
        <v>355</v>
      </c>
      <c r="C125" t="s">
        <v>673</v>
      </c>
      <c r="D125" t="s">
        <v>674</v>
      </c>
      <c r="E125">
        <v>6136</v>
      </c>
      <c r="F125">
        <v>2</v>
      </c>
      <c r="I125" t="s">
        <v>358</v>
      </c>
      <c r="J125" t="s">
        <v>359</v>
      </c>
      <c r="K125" t="s">
        <v>360</v>
      </c>
      <c r="L125" t="s">
        <v>675</v>
      </c>
      <c r="M125">
        <v>25070</v>
      </c>
    </row>
    <row r="126" spans="2:13" x14ac:dyDescent="0.25">
      <c r="B126" t="s">
        <v>615</v>
      </c>
      <c r="C126" t="s">
        <v>676</v>
      </c>
      <c r="D126" t="s">
        <v>677</v>
      </c>
      <c r="E126">
        <v>1314</v>
      </c>
      <c r="F126">
        <v>2</v>
      </c>
      <c r="I126" t="s">
        <v>277</v>
      </c>
      <c r="J126" t="s">
        <v>277</v>
      </c>
      <c r="K126" t="s">
        <v>620</v>
      </c>
      <c r="L126" t="s">
        <v>678</v>
      </c>
      <c r="M126">
        <v>35604</v>
      </c>
    </row>
    <row r="127" spans="2:13" x14ac:dyDescent="0.25">
      <c r="B127" t="s">
        <v>355</v>
      </c>
      <c r="C127" t="s">
        <v>679</v>
      </c>
      <c r="D127" t="s">
        <v>680</v>
      </c>
      <c r="E127">
        <v>558</v>
      </c>
      <c r="F127">
        <v>2</v>
      </c>
      <c r="I127" t="s">
        <v>358</v>
      </c>
      <c r="J127" t="s">
        <v>359</v>
      </c>
      <c r="K127" t="s">
        <v>360</v>
      </c>
      <c r="L127" t="s">
        <v>681</v>
      </c>
      <c r="M127">
        <v>25073</v>
      </c>
    </row>
    <row r="128" spans="2:13" x14ac:dyDescent="0.25">
      <c r="B128" t="s">
        <v>355</v>
      </c>
      <c r="C128" t="s">
        <v>682</v>
      </c>
      <c r="D128" t="s">
        <v>683</v>
      </c>
      <c r="E128">
        <v>1462</v>
      </c>
      <c r="F128">
        <v>2</v>
      </c>
      <c r="I128" t="s">
        <v>358</v>
      </c>
      <c r="J128" t="s">
        <v>359</v>
      </c>
      <c r="K128" t="s">
        <v>360</v>
      </c>
      <c r="L128" t="s">
        <v>684</v>
      </c>
      <c r="M128">
        <v>25070</v>
      </c>
    </row>
    <row r="129" spans="2:13" x14ac:dyDescent="0.25">
      <c r="B129" t="s">
        <v>355</v>
      </c>
      <c r="C129" t="s">
        <v>685</v>
      </c>
      <c r="D129" t="s">
        <v>686</v>
      </c>
      <c r="E129">
        <v>1849</v>
      </c>
      <c r="F129">
        <v>2</v>
      </c>
      <c r="I129" t="s">
        <v>358</v>
      </c>
      <c r="J129" t="s">
        <v>359</v>
      </c>
      <c r="K129" t="s">
        <v>360</v>
      </c>
      <c r="L129" t="s">
        <v>687</v>
      </c>
      <c r="M129">
        <v>25073</v>
      </c>
    </row>
    <row r="130" spans="2:13" x14ac:dyDescent="0.25">
      <c r="B130" t="s">
        <v>355</v>
      </c>
      <c r="C130" t="s">
        <v>688</v>
      </c>
      <c r="D130" t="s">
        <v>689</v>
      </c>
      <c r="E130">
        <v>1021</v>
      </c>
      <c r="F130">
        <v>2</v>
      </c>
      <c r="I130" t="s">
        <v>358</v>
      </c>
      <c r="J130" t="s">
        <v>359</v>
      </c>
      <c r="K130" t="s">
        <v>360</v>
      </c>
      <c r="L130" t="s">
        <v>690</v>
      </c>
      <c r="M130">
        <v>25073</v>
      </c>
    </row>
    <row r="131" spans="2:13" x14ac:dyDescent="0.25">
      <c r="B131" t="s">
        <v>355</v>
      </c>
      <c r="C131" t="s">
        <v>691</v>
      </c>
      <c r="D131" t="s">
        <v>692</v>
      </c>
      <c r="E131">
        <v>15908</v>
      </c>
      <c r="F131">
        <v>2</v>
      </c>
      <c r="I131" t="s">
        <v>358</v>
      </c>
      <c r="J131" t="s">
        <v>359</v>
      </c>
      <c r="K131" t="s">
        <v>360</v>
      </c>
      <c r="L131" t="s">
        <v>693</v>
      </c>
      <c r="M131">
        <v>25101</v>
      </c>
    </row>
    <row r="132" spans="2:13" x14ac:dyDescent="0.25">
      <c r="B132" t="s">
        <v>355</v>
      </c>
      <c r="C132" t="s">
        <v>694</v>
      </c>
      <c r="D132" t="s">
        <v>695</v>
      </c>
      <c r="E132">
        <v>912</v>
      </c>
      <c r="F132">
        <v>2</v>
      </c>
      <c r="I132" t="s">
        <v>358</v>
      </c>
      <c r="J132" t="s">
        <v>359</v>
      </c>
      <c r="K132" t="s">
        <v>360</v>
      </c>
      <c r="L132" t="s">
        <v>696</v>
      </c>
      <c r="M132">
        <v>25084</v>
      </c>
    </row>
    <row r="133" spans="2:13" x14ac:dyDescent="0.25">
      <c r="B133" t="s">
        <v>355</v>
      </c>
      <c r="C133" t="s">
        <v>697</v>
      </c>
      <c r="D133" t="s">
        <v>698</v>
      </c>
      <c r="E133">
        <v>700</v>
      </c>
      <c r="F133">
        <v>2</v>
      </c>
      <c r="I133" t="s">
        <v>358</v>
      </c>
      <c r="J133" t="s">
        <v>359</v>
      </c>
      <c r="K133" t="s">
        <v>360</v>
      </c>
      <c r="L133" t="s">
        <v>699</v>
      </c>
      <c r="M133">
        <v>25063</v>
      </c>
    </row>
    <row r="134" spans="2:13" x14ac:dyDescent="0.25">
      <c r="B134" t="s">
        <v>355</v>
      </c>
      <c r="C134" t="s">
        <v>700</v>
      </c>
      <c r="D134" t="s">
        <v>701</v>
      </c>
      <c r="E134">
        <v>3905</v>
      </c>
      <c r="F134">
        <v>2</v>
      </c>
      <c r="I134" t="s">
        <v>358</v>
      </c>
      <c r="J134" t="s">
        <v>359</v>
      </c>
      <c r="K134" t="s">
        <v>360</v>
      </c>
      <c r="L134" t="s">
        <v>702</v>
      </c>
      <c r="M134">
        <v>25092</v>
      </c>
    </row>
    <row r="135" spans="2:13" x14ac:dyDescent="0.25">
      <c r="B135" t="s">
        <v>355</v>
      </c>
      <c r="C135" t="s">
        <v>703</v>
      </c>
      <c r="D135" t="s">
        <v>704</v>
      </c>
      <c r="E135">
        <v>6884</v>
      </c>
      <c r="F135">
        <v>2</v>
      </c>
      <c r="I135" t="s">
        <v>358</v>
      </c>
      <c r="J135" t="s">
        <v>359</v>
      </c>
      <c r="K135" t="s">
        <v>360</v>
      </c>
      <c r="L135" t="s">
        <v>705</v>
      </c>
      <c r="M135">
        <v>25082</v>
      </c>
    </row>
    <row r="136" spans="2:13" x14ac:dyDescent="0.25">
      <c r="B136" t="s">
        <v>355</v>
      </c>
      <c r="C136" t="s">
        <v>706</v>
      </c>
      <c r="D136" t="s">
        <v>707</v>
      </c>
      <c r="E136">
        <v>3805</v>
      </c>
      <c r="F136">
        <v>2</v>
      </c>
      <c r="I136" t="s">
        <v>358</v>
      </c>
      <c r="J136" t="s">
        <v>359</v>
      </c>
      <c r="K136" t="s">
        <v>360</v>
      </c>
      <c r="L136" t="s">
        <v>708</v>
      </c>
      <c r="M136">
        <v>25066</v>
      </c>
    </row>
    <row r="137" spans="2:13" x14ac:dyDescent="0.25">
      <c r="B137" t="s">
        <v>355</v>
      </c>
      <c r="C137" t="s">
        <v>709</v>
      </c>
      <c r="D137" t="s">
        <v>710</v>
      </c>
      <c r="E137">
        <v>3185</v>
      </c>
      <c r="F137">
        <v>2</v>
      </c>
      <c r="I137" t="s">
        <v>358</v>
      </c>
      <c r="J137" t="s">
        <v>359</v>
      </c>
      <c r="K137" t="s">
        <v>360</v>
      </c>
      <c r="L137" t="s">
        <v>711</v>
      </c>
      <c r="M137">
        <v>25091</v>
      </c>
    </row>
    <row r="138" spans="2:13" x14ac:dyDescent="0.25">
      <c r="B138" t="s">
        <v>355</v>
      </c>
      <c r="C138" t="s">
        <v>712</v>
      </c>
      <c r="D138" t="s">
        <v>713</v>
      </c>
      <c r="E138">
        <v>844</v>
      </c>
      <c r="F138">
        <v>2</v>
      </c>
      <c r="I138" t="s">
        <v>358</v>
      </c>
      <c r="J138" t="s">
        <v>359</v>
      </c>
      <c r="K138" t="s">
        <v>360</v>
      </c>
      <c r="L138" t="s">
        <v>714</v>
      </c>
      <c r="M138">
        <v>25064</v>
      </c>
    </row>
    <row r="139" spans="2:13" x14ac:dyDescent="0.25">
      <c r="B139" t="s">
        <v>355</v>
      </c>
      <c r="C139" t="s">
        <v>715</v>
      </c>
      <c r="D139" t="s">
        <v>716</v>
      </c>
      <c r="E139">
        <v>7331</v>
      </c>
      <c r="F139">
        <v>2</v>
      </c>
      <c r="I139" t="s">
        <v>358</v>
      </c>
      <c r="J139" t="s">
        <v>359</v>
      </c>
      <c r="K139" t="s">
        <v>360</v>
      </c>
      <c r="L139" t="s">
        <v>717</v>
      </c>
      <c r="M139">
        <v>25226</v>
      </c>
    </row>
    <row r="140" spans="2:13" x14ac:dyDescent="0.25">
      <c r="B140" t="s">
        <v>355</v>
      </c>
      <c r="C140" t="s">
        <v>718</v>
      </c>
      <c r="D140" t="s">
        <v>719</v>
      </c>
      <c r="E140">
        <v>3722</v>
      </c>
      <c r="F140">
        <v>2</v>
      </c>
      <c r="I140" t="s">
        <v>358</v>
      </c>
      <c r="J140" t="s">
        <v>359</v>
      </c>
      <c r="K140" t="s">
        <v>360</v>
      </c>
      <c r="L140" t="s">
        <v>720</v>
      </c>
      <c r="M140">
        <v>25229</v>
      </c>
    </row>
    <row r="141" spans="2:13" x14ac:dyDescent="0.25">
      <c r="B141" t="s">
        <v>355</v>
      </c>
      <c r="C141" t="s">
        <v>721</v>
      </c>
      <c r="D141" t="s">
        <v>722</v>
      </c>
      <c r="E141">
        <v>924</v>
      </c>
      <c r="F141">
        <v>2</v>
      </c>
      <c r="I141" t="s">
        <v>358</v>
      </c>
      <c r="J141" t="s">
        <v>359</v>
      </c>
      <c r="K141" t="s">
        <v>360</v>
      </c>
      <c r="L141" t="s">
        <v>723</v>
      </c>
      <c r="M141">
        <v>27801</v>
      </c>
    </row>
    <row r="142" spans="2:13" x14ac:dyDescent="0.25">
      <c r="B142" t="s">
        <v>355</v>
      </c>
      <c r="C142" t="s">
        <v>724</v>
      </c>
      <c r="D142" t="s">
        <v>725</v>
      </c>
      <c r="E142">
        <v>4463</v>
      </c>
      <c r="F142">
        <v>2</v>
      </c>
      <c r="I142" t="s">
        <v>358</v>
      </c>
      <c r="J142" t="s">
        <v>359</v>
      </c>
      <c r="K142" t="s">
        <v>360</v>
      </c>
      <c r="L142" t="s">
        <v>726</v>
      </c>
      <c r="M142">
        <v>25262</v>
      </c>
    </row>
    <row r="143" spans="2:13" x14ac:dyDescent="0.25">
      <c r="B143" t="s">
        <v>355</v>
      </c>
      <c r="C143" t="s">
        <v>727</v>
      </c>
      <c r="D143" t="s">
        <v>728</v>
      </c>
      <c r="E143">
        <v>8788</v>
      </c>
      <c r="F143">
        <v>2</v>
      </c>
      <c r="I143" t="s">
        <v>358</v>
      </c>
      <c r="J143" t="s">
        <v>359</v>
      </c>
      <c r="K143" t="s">
        <v>360</v>
      </c>
      <c r="L143" t="s">
        <v>729</v>
      </c>
      <c r="M143">
        <v>25301</v>
      </c>
    </row>
    <row r="144" spans="2:13" x14ac:dyDescent="0.25">
      <c r="B144" t="s">
        <v>615</v>
      </c>
      <c r="C144" t="s">
        <v>730</v>
      </c>
      <c r="D144" t="s">
        <v>731</v>
      </c>
      <c r="E144">
        <v>2350</v>
      </c>
      <c r="F144">
        <v>2</v>
      </c>
      <c r="I144" t="s">
        <v>277</v>
      </c>
      <c r="J144" t="s">
        <v>277</v>
      </c>
      <c r="K144" t="s">
        <v>620</v>
      </c>
      <c r="L144" t="s">
        <v>732</v>
      </c>
      <c r="M144">
        <v>35301</v>
      </c>
    </row>
    <row r="145" spans="2:13" x14ac:dyDescent="0.25">
      <c r="B145" t="s">
        <v>355</v>
      </c>
      <c r="C145" t="s">
        <v>733</v>
      </c>
      <c r="D145" t="s">
        <v>734</v>
      </c>
      <c r="E145">
        <v>1001</v>
      </c>
      <c r="F145">
        <v>2</v>
      </c>
      <c r="I145" t="s">
        <v>358</v>
      </c>
      <c r="J145" t="s">
        <v>359</v>
      </c>
      <c r="K145" t="s">
        <v>360</v>
      </c>
      <c r="L145" t="s">
        <v>735</v>
      </c>
      <c r="M145">
        <v>25744</v>
      </c>
    </row>
    <row r="146" spans="2:13" x14ac:dyDescent="0.25">
      <c r="B146" t="s">
        <v>355</v>
      </c>
      <c r="C146" t="s">
        <v>736</v>
      </c>
      <c r="D146" t="s">
        <v>737</v>
      </c>
      <c r="E146">
        <v>3730</v>
      </c>
      <c r="F146">
        <v>2</v>
      </c>
      <c r="I146" t="s">
        <v>358</v>
      </c>
      <c r="J146" t="s">
        <v>359</v>
      </c>
      <c r="K146" t="s">
        <v>360</v>
      </c>
      <c r="L146" t="s">
        <v>738</v>
      </c>
      <c r="M146">
        <v>25303</v>
      </c>
    </row>
    <row r="147" spans="2:13" x14ac:dyDescent="0.25">
      <c r="B147" t="s">
        <v>355</v>
      </c>
      <c r="C147" t="s">
        <v>739</v>
      </c>
      <c r="D147" t="s">
        <v>740</v>
      </c>
      <c r="E147">
        <v>1288</v>
      </c>
      <c r="F147">
        <v>2</v>
      </c>
      <c r="I147" t="s">
        <v>358</v>
      </c>
      <c r="J147" t="s">
        <v>359</v>
      </c>
      <c r="K147" t="s">
        <v>360</v>
      </c>
      <c r="L147" t="s">
        <v>741</v>
      </c>
      <c r="M147">
        <v>25261</v>
      </c>
    </row>
    <row r="148" spans="2:13" x14ac:dyDescent="0.25">
      <c r="B148" t="s">
        <v>355</v>
      </c>
      <c r="C148" t="s">
        <v>742</v>
      </c>
      <c r="D148" t="s">
        <v>743</v>
      </c>
      <c r="E148">
        <v>9682</v>
      </c>
      <c r="F148">
        <v>2</v>
      </c>
      <c r="I148" t="s">
        <v>358</v>
      </c>
      <c r="J148" t="s">
        <v>359</v>
      </c>
      <c r="K148" t="s">
        <v>360</v>
      </c>
      <c r="L148" t="s">
        <v>744</v>
      </c>
      <c r="M148">
        <v>25242</v>
      </c>
    </row>
    <row r="149" spans="2:13" x14ac:dyDescent="0.25">
      <c r="B149" t="s">
        <v>355</v>
      </c>
      <c r="C149" t="s">
        <v>745</v>
      </c>
      <c r="D149" t="s">
        <v>746</v>
      </c>
      <c r="E149">
        <v>1991</v>
      </c>
      <c r="F149">
        <v>2</v>
      </c>
      <c r="I149" t="s">
        <v>358</v>
      </c>
      <c r="J149" t="s">
        <v>359</v>
      </c>
      <c r="K149" t="s">
        <v>360</v>
      </c>
      <c r="L149" t="s">
        <v>747</v>
      </c>
      <c r="M149">
        <v>25225</v>
      </c>
    </row>
    <row r="150" spans="2:13" x14ac:dyDescent="0.25">
      <c r="B150" t="s">
        <v>355</v>
      </c>
      <c r="C150" t="s">
        <v>748</v>
      </c>
      <c r="D150" t="s">
        <v>749</v>
      </c>
      <c r="E150">
        <v>897</v>
      </c>
      <c r="F150">
        <v>2</v>
      </c>
      <c r="I150" t="s">
        <v>358</v>
      </c>
      <c r="J150" t="s">
        <v>359</v>
      </c>
      <c r="K150" t="s">
        <v>360</v>
      </c>
      <c r="L150" t="s">
        <v>750</v>
      </c>
      <c r="M150">
        <v>25226</v>
      </c>
    </row>
    <row r="151" spans="2:13" x14ac:dyDescent="0.25">
      <c r="B151" t="s">
        <v>355</v>
      </c>
      <c r="C151" t="s">
        <v>751</v>
      </c>
      <c r="D151" t="s">
        <v>752</v>
      </c>
      <c r="E151">
        <v>1563</v>
      </c>
      <c r="F151">
        <v>2</v>
      </c>
      <c r="I151" t="s">
        <v>358</v>
      </c>
      <c r="J151" t="s">
        <v>359</v>
      </c>
      <c r="K151" t="s">
        <v>360</v>
      </c>
      <c r="L151" t="s">
        <v>753</v>
      </c>
      <c r="M151">
        <v>25229</v>
      </c>
    </row>
    <row r="152" spans="2:13" x14ac:dyDescent="0.25">
      <c r="B152" t="s">
        <v>615</v>
      </c>
      <c r="C152" t="s">
        <v>754</v>
      </c>
      <c r="D152" t="s">
        <v>755</v>
      </c>
      <c r="E152">
        <v>473</v>
      </c>
      <c r="F152">
        <v>2</v>
      </c>
      <c r="I152" t="s">
        <v>277</v>
      </c>
      <c r="J152" t="s">
        <v>277</v>
      </c>
      <c r="K152" t="s">
        <v>620</v>
      </c>
      <c r="L152" t="s">
        <v>756</v>
      </c>
      <c r="M152">
        <v>35301</v>
      </c>
    </row>
    <row r="153" spans="2:13" x14ac:dyDescent="0.25">
      <c r="B153" t="s">
        <v>355</v>
      </c>
      <c r="C153" t="s">
        <v>757</v>
      </c>
      <c r="D153" t="s">
        <v>758</v>
      </c>
      <c r="E153">
        <v>981</v>
      </c>
      <c r="F153">
        <v>2</v>
      </c>
      <c r="I153" t="s">
        <v>358</v>
      </c>
      <c r="J153" t="s">
        <v>359</v>
      </c>
      <c r="K153" t="s">
        <v>360</v>
      </c>
      <c r="L153" t="s">
        <v>759</v>
      </c>
      <c r="M153">
        <v>25225</v>
      </c>
    </row>
    <row r="154" spans="2:13" x14ac:dyDescent="0.25">
      <c r="B154" t="s">
        <v>355</v>
      </c>
      <c r="C154" t="s">
        <v>760</v>
      </c>
      <c r="D154" t="s">
        <v>761</v>
      </c>
      <c r="E154">
        <v>2934</v>
      </c>
      <c r="F154">
        <v>2</v>
      </c>
      <c r="I154" t="s">
        <v>358</v>
      </c>
      <c r="J154" t="s">
        <v>359</v>
      </c>
      <c r="K154" t="s">
        <v>360</v>
      </c>
      <c r="L154" t="s">
        <v>762</v>
      </c>
      <c r="M154">
        <v>25243</v>
      </c>
    </row>
    <row r="155" spans="2:13" x14ac:dyDescent="0.25">
      <c r="B155" t="s">
        <v>355</v>
      </c>
      <c r="C155" t="s">
        <v>763</v>
      </c>
      <c r="D155" t="s">
        <v>764</v>
      </c>
      <c r="E155">
        <v>8645</v>
      </c>
      <c r="F155">
        <v>2</v>
      </c>
      <c r="I155" t="s">
        <v>358</v>
      </c>
      <c r="J155" t="s">
        <v>359</v>
      </c>
      <c r="K155" t="s">
        <v>360</v>
      </c>
      <c r="L155" t="s">
        <v>765</v>
      </c>
      <c r="M155">
        <v>25263</v>
      </c>
    </row>
    <row r="156" spans="2:13" x14ac:dyDescent="0.25">
      <c r="B156" t="s">
        <v>355</v>
      </c>
      <c r="C156" t="s">
        <v>766</v>
      </c>
      <c r="D156" t="s">
        <v>767</v>
      </c>
      <c r="E156">
        <v>3570</v>
      </c>
      <c r="F156">
        <v>2</v>
      </c>
      <c r="I156" t="s">
        <v>358</v>
      </c>
      <c r="J156" t="s">
        <v>359</v>
      </c>
      <c r="K156" t="s">
        <v>360</v>
      </c>
      <c r="L156" t="s">
        <v>768</v>
      </c>
      <c r="M156">
        <v>25230</v>
      </c>
    </row>
    <row r="157" spans="2:13" x14ac:dyDescent="0.25">
      <c r="B157" t="s">
        <v>355</v>
      </c>
      <c r="C157" t="s">
        <v>769</v>
      </c>
      <c r="D157" t="s">
        <v>770</v>
      </c>
      <c r="E157">
        <v>1536</v>
      </c>
      <c r="F157">
        <v>2</v>
      </c>
      <c r="I157" t="s">
        <v>358</v>
      </c>
      <c r="J157" t="s">
        <v>359</v>
      </c>
      <c r="K157" t="s">
        <v>360</v>
      </c>
      <c r="L157" t="s">
        <v>771</v>
      </c>
      <c r="M157">
        <v>25262</v>
      </c>
    </row>
    <row r="158" spans="2:13" x14ac:dyDescent="0.25">
      <c r="B158" t="s">
        <v>355</v>
      </c>
      <c r="C158" t="s">
        <v>772</v>
      </c>
      <c r="D158" t="s">
        <v>773</v>
      </c>
      <c r="E158">
        <v>1470</v>
      </c>
      <c r="F158">
        <v>2</v>
      </c>
      <c r="I158" t="s">
        <v>358</v>
      </c>
      <c r="J158" t="s">
        <v>359</v>
      </c>
      <c r="K158" t="s">
        <v>360</v>
      </c>
      <c r="L158" t="s">
        <v>774</v>
      </c>
      <c r="M158">
        <v>25228</v>
      </c>
    </row>
    <row r="159" spans="2:13" x14ac:dyDescent="0.25">
      <c r="B159" t="s">
        <v>355</v>
      </c>
      <c r="C159" t="s">
        <v>775</v>
      </c>
      <c r="D159" t="s">
        <v>776</v>
      </c>
      <c r="E159">
        <v>804</v>
      </c>
      <c r="F159">
        <v>2</v>
      </c>
      <c r="I159" t="s">
        <v>358</v>
      </c>
      <c r="J159" t="s">
        <v>359</v>
      </c>
      <c r="K159" t="s">
        <v>360</v>
      </c>
      <c r="L159" t="s">
        <v>777</v>
      </c>
      <c r="M159">
        <v>25262</v>
      </c>
    </row>
    <row r="160" spans="2:13" x14ac:dyDescent="0.25">
      <c r="B160" t="s">
        <v>355</v>
      </c>
      <c r="C160" t="s">
        <v>778</v>
      </c>
      <c r="D160" t="s">
        <v>779</v>
      </c>
      <c r="E160">
        <v>3533</v>
      </c>
      <c r="F160">
        <v>2</v>
      </c>
      <c r="I160" t="s">
        <v>358</v>
      </c>
      <c r="J160" t="s">
        <v>359</v>
      </c>
      <c r="K160" t="s">
        <v>360</v>
      </c>
      <c r="L160" t="s">
        <v>780</v>
      </c>
      <c r="M160">
        <v>25264</v>
      </c>
    </row>
    <row r="161" spans="2:13" x14ac:dyDescent="0.25">
      <c r="B161" t="s">
        <v>355</v>
      </c>
      <c r="C161" t="s">
        <v>781</v>
      </c>
      <c r="D161" t="s">
        <v>782</v>
      </c>
      <c r="E161">
        <v>556</v>
      </c>
      <c r="F161">
        <v>2</v>
      </c>
      <c r="I161" t="s">
        <v>358</v>
      </c>
      <c r="J161" t="s">
        <v>359</v>
      </c>
      <c r="K161" t="s">
        <v>360</v>
      </c>
      <c r="L161" t="s">
        <v>783</v>
      </c>
      <c r="M161">
        <v>25228</v>
      </c>
    </row>
    <row r="162" spans="2:13" x14ac:dyDescent="0.25">
      <c r="B162" t="s">
        <v>355</v>
      </c>
      <c r="C162" t="s">
        <v>784</v>
      </c>
      <c r="D162" t="s">
        <v>785</v>
      </c>
      <c r="E162">
        <v>1689</v>
      </c>
      <c r="F162">
        <v>2</v>
      </c>
      <c r="I162" t="s">
        <v>358</v>
      </c>
      <c r="J162" t="s">
        <v>359</v>
      </c>
      <c r="K162" t="s">
        <v>360</v>
      </c>
      <c r="L162" t="s">
        <v>786</v>
      </c>
      <c r="M162">
        <v>25231</v>
      </c>
    </row>
    <row r="163" spans="2:13" x14ac:dyDescent="0.25">
      <c r="B163" t="s">
        <v>355</v>
      </c>
      <c r="C163" t="s">
        <v>787</v>
      </c>
      <c r="D163" t="s">
        <v>788</v>
      </c>
      <c r="E163">
        <v>32503</v>
      </c>
      <c r="F163">
        <v>2</v>
      </c>
      <c r="I163" t="s">
        <v>358</v>
      </c>
      <c r="J163" t="s">
        <v>359</v>
      </c>
      <c r="K163" t="s">
        <v>360</v>
      </c>
      <c r="L163" t="s">
        <v>789</v>
      </c>
      <c r="M163">
        <v>26101</v>
      </c>
    </row>
    <row r="164" spans="2:13" x14ac:dyDescent="0.25">
      <c r="B164" t="s">
        <v>355</v>
      </c>
      <c r="C164" t="s">
        <v>790</v>
      </c>
      <c r="D164" t="s">
        <v>791</v>
      </c>
      <c r="E164">
        <v>1831</v>
      </c>
      <c r="F164">
        <v>2</v>
      </c>
      <c r="I164" t="s">
        <v>358</v>
      </c>
      <c r="J164" t="s">
        <v>359</v>
      </c>
      <c r="K164" t="s">
        <v>360</v>
      </c>
      <c r="L164" t="s">
        <v>792</v>
      </c>
      <c r="M164">
        <v>26241</v>
      </c>
    </row>
    <row r="165" spans="2:13" x14ac:dyDescent="0.25">
      <c r="B165" t="s">
        <v>355</v>
      </c>
      <c r="C165" t="s">
        <v>793</v>
      </c>
      <c r="D165" t="s">
        <v>794</v>
      </c>
      <c r="E165">
        <v>8960</v>
      </c>
      <c r="F165">
        <v>2</v>
      </c>
      <c r="I165" t="s">
        <v>358</v>
      </c>
      <c r="J165" t="s">
        <v>359</v>
      </c>
      <c r="K165" t="s">
        <v>360</v>
      </c>
      <c r="L165" t="s">
        <v>795</v>
      </c>
      <c r="M165">
        <v>26202</v>
      </c>
    </row>
    <row r="166" spans="2:13" x14ac:dyDescent="0.25">
      <c r="B166" t="s">
        <v>284</v>
      </c>
      <c r="C166" t="s">
        <v>796</v>
      </c>
      <c r="D166" t="s">
        <v>797</v>
      </c>
      <c r="E166">
        <v>9234</v>
      </c>
      <c r="F166">
        <v>2</v>
      </c>
      <c r="I166" t="s">
        <v>277</v>
      </c>
      <c r="J166" t="s">
        <v>277</v>
      </c>
      <c r="K166" t="s">
        <v>289</v>
      </c>
      <c r="L166" t="s">
        <v>798</v>
      </c>
      <c r="M166">
        <v>78985</v>
      </c>
    </row>
    <row r="167" spans="2:13" x14ac:dyDescent="0.25">
      <c r="B167" t="s">
        <v>284</v>
      </c>
      <c r="C167" t="s">
        <v>799</v>
      </c>
      <c r="D167" t="s">
        <v>800</v>
      </c>
      <c r="E167">
        <v>3677</v>
      </c>
      <c r="F167">
        <v>2</v>
      </c>
      <c r="I167" t="s">
        <v>277</v>
      </c>
      <c r="J167" t="s">
        <v>277</v>
      </c>
      <c r="K167" t="s">
        <v>289</v>
      </c>
      <c r="L167" t="s">
        <v>801</v>
      </c>
      <c r="M167">
        <v>78803</v>
      </c>
    </row>
    <row r="168" spans="2:13" x14ac:dyDescent="0.25">
      <c r="B168" t="s">
        <v>284</v>
      </c>
      <c r="C168" t="s">
        <v>802</v>
      </c>
      <c r="D168" t="s">
        <v>803</v>
      </c>
      <c r="E168">
        <v>3291</v>
      </c>
      <c r="F168">
        <v>2</v>
      </c>
      <c r="I168" t="s">
        <v>277</v>
      </c>
      <c r="J168" t="s">
        <v>277</v>
      </c>
      <c r="K168" t="s">
        <v>289</v>
      </c>
      <c r="L168" t="s">
        <v>804</v>
      </c>
      <c r="M168">
        <v>78701</v>
      </c>
    </row>
    <row r="169" spans="2:13" x14ac:dyDescent="0.25">
      <c r="B169" t="s">
        <v>355</v>
      </c>
      <c r="C169" t="s">
        <v>805</v>
      </c>
      <c r="D169" t="s">
        <v>806</v>
      </c>
      <c r="E169">
        <v>7029</v>
      </c>
      <c r="F169">
        <v>2</v>
      </c>
      <c r="I169" t="s">
        <v>277</v>
      </c>
      <c r="J169" t="s">
        <v>277</v>
      </c>
      <c r="K169" t="s">
        <v>360</v>
      </c>
      <c r="L169" t="s">
        <v>807</v>
      </c>
      <c r="M169">
        <v>26401</v>
      </c>
    </row>
    <row r="170" spans="2:13" x14ac:dyDescent="0.25">
      <c r="B170" t="s">
        <v>284</v>
      </c>
      <c r="C170" t="s">
        <v>808</v>
      </c>
      <c r="D170" t="s">
        <v>809</v>
      </c>
      <c r="E170">
        <v>13456</v>
      </c>
      <c r="F170">
        <v>2</v>
      </c>
      <c r="I170" t="s">
        <v>277</v>
      </c>
      <c r="J170" t="s">
        <v>277</v>
      </c>
      <c r="K170" t="s">
        <v>289</v>
      </c>
      <c r="L170" t="s">
        <v>810</v>
      </c>
      <c r="M170">
        <v>78901</v>
      </c>
    </row>
    <row r="171" spans="2:13" x14ac:dyDescent="0.25">
      <c r="B171" t="s">
        <v>268</v>
      </c>
      <c r="C171" t="s">
        <v>811</v>
      </c>
      <c r="D171" t="s">
        <v>812</v>
      </c>
      <c r="E171">
        <v>25974</v>
      </c>
      <c r="F171">
        <v>2</v>
      </c>
      <c r="I171" t="s">
        <v>277</v>
      </c>
      <c r="J171" t="s">
        <v>277</v>
      </c>
      <c r="K171" t="s">
        <v>272</v>
      </c>
      <c r="L171" t="s">
        <v>813</v>
      </c>
      <c r="M171">
        <v>75501</v>
      </c>
    </row>
    <row r="172" spans="2:13" x14ac:dyDescent="0.25">
      <c r="B172" t="s">
        <v>355</v>
      </c>
      <c r="C172" t="s">
        <v>814</v>
      </c>
      <c r="D172" t="s">
        <v>815</v>
      </c>
      <c r="E172">
        <v>15709</v>
      </c>
      <c r="F172">
        <v>2</v>
      </c>
      <c r="I172" t="s">
        <v>277</v>
      </c>
      <c r="J172" t="s">
        <v>277</v>
      </c>
      <c r="K172" t="s">
        <v>360</v>
      </c>
      <c r="L172" t="s">
        <v>816</v>
      </c>
      <c r="M172">
        <v>26901</v>
      </c>
    </row>
    <row r="173" spans="2:13" x14ac:dyDescent="0.25">
      <c r="B173" t="s">
        <v>355</v>
      </c>
      <c r="C173" t="s">
        <v>817</v>
      </c>
      <c r="D173" t="s">
        <v>818</v>
      </c>
      <c r="E173">
        <v>5572</v>
      </c>
      <c r="F173">
        <v>2</v>
      </c>
      <c r="I173" t="s">
        <v>358</v>
      </c>
      <c r="J173" t="s">
        <v>359</v>
      </c>
      <c r="K173" t="s">
        <v>360</v>
      </c>
      <c r="L173" t="s">
        <v>819</v>
      </c>
      <c r="M173">
        <v>27101</v>
      </c>
    </row>
    <row r="174" spans="2:13" x14ac:dyDescent="0.25">
      <c r="B174" t="s">
        <v>402</v>
      </c>
      <c r="C174" t="s">
        <v>820</v>
      </c>
      <c r="D174" t="s">
        <v>821</v>
      </c>
      <c r="E174">
        <v>198</v>
      </c>
      <c r="F174">
        <v>2</v>
      </c>
      <c r="I174" t="s">
        <v>277</v>
      </c>
      <c r="J174" t="s">
        <v>277</v>
      </c>
      <c r="K174" t="s">
        <v>407</v>
      </c>
      <c r="L174" t="s">
        <v>822</v>
      </c>
      <c r="M174">
        <v>41101</v>
      </c>
    </row>
    <row r="175" spans="2:13" x14ac:dyDescent="0.25">
      <c r="B175" t="s">
        <v>402</v>
      </c>
      <c r="C175" t="s">
        <v>823</v>
      </c>
      <c r="D175" t="s">
        <v>824</v>
      </c>
      <c r="E175">
        <v>1339</v>
      </c>
      <c r="F175">
        <v>2</v>
      </c>
      <c r="I175" t="s">
        <v>277</v>
      </c>
      <c r="J175" t="s">
        <v>277</v>
      </c>
      <c r="K175" t="s">
        <v>407</v>
      </c>
      <c r="L175" t="s">
        <v>825</v>
      </c>
      <c r="M175">
        <v>43901</v>
      </c>
    </row>
    <row r="176" spans="2:13" x14ac:dyDescent="0.25">
      <c r="B176" t="s">
        <v>548</v>
      </c>
      <c r="C176" t="s">
        <v>826</v>
      </c>
      <c r="D176" t="s">
        <v>552</v>
      </c>
      <c r="E176">
        <v>94463</v>
      </c>
      <c r="F176">
        <v>1</v>
      </c>
      <c r="G176" t="s">
        <v>827</v>
      </c>
      <c r="H176" t="s">
        <v>552</v>
      </c>
      <c r="I176" t="s">
        <v>551</v>
      </c>
      <c r="J176" t="s">
        <v>552</v>
      </c>
      <c r="K176" t="s">
        <v>553</v>
      </c>
      <c r="L176" t="s">
        <v>828</v>
      </c>
      <c r="M176">
        <v>37001</v>
      </c>
    </row>
    <row r="177" spans="2:13" x14ac:dyDescent="0.25">
      <c r="B177" t="s">
        <v>548</v>
      </c>
      <c r="C177" t="s">
        <v>829</v>
      </c>
      <c r="D177" t="s">
        <v>830</v>
      </c>
      <c r="E177">
        <v>1595</v>
      </c>
      <c r="F177">
        <v>2</v>
      </c>
      <c r="I177" t="s">
        <v>551</v>
      </c>
      <c r="J177" t="s">
        <v>552</v>
      </c>
      <c r="K177" t="s">
        <v>553</v>
      </c>
      <c r="L177" t="s">
        <v>831</v>
      </c>
      <c r="M177">
        <v>37367</v>
      </c>
    </row>
    <row r="178" spans="2:13" x14ac:dyDescent="0.25">
      <c r="B178" t="s">
        <v>548</v>
      </c>
      <c r="C178" t="s">
        <v>832</v>
      </c>
      <c r="D178" t="s">
        <v>833</v>
      </c>
      <c r="E178">
        <v>1947</v>
      </c>
      <c r="F178">
        <v>2</v>
      </c>
      <c r="I178" t="s">
        <v>551</v>
      </c>
      <c r="J178" t="s">
        <v>552</v>
      </c>
      <c r="K178" t="s">
        <v>553</v>
      </c>
      <c r="L178" t="s">
        <v>834</v>
      </c>
      <c r="M178">
        <v>37001</v>
      </c>
    </row>
    <row r="179" spans="2:13" x14ac:dyDescent="0.25">
      <c r="B179" t="s">
        <v>392</v>
      </c>
      <c r="C179" t="s">
        <v>835</v>
      </c>
      <c r="D179" t="s">
        <v>836</v>
      </c>
      <c r="E179">
        <v>2377</v>
      </c>
      <c r="F179">
        <v>2</v>
      </c>
      <c r="I179" t="s">
        <v>395</v>
      </c>
      <c r="J179" t="s">
        <v>396</v>
      </c>
      <c r="K179" t="s">
        <v>397</v>
      </c>
      <c r="L179" t="s">
        <v>837</v>
      </c>
      <c r="M179">
        <v>46303</v>
      </c>
    </row>
    <row r="180" spans="2:13" x14ac:dyDescent="0.25">
      <c r="B180" t="s">
        <v>548</v>
      </c>
      <c r="C180" t="s">
        <v>838</v>
      </c>
      <c r="D180" t="s">
        <v>839</v>
      </c>
      <c r="E180">
        <v>1561</v>
      </c>
      <c r="F180">
        <v>2</v>
      </c>
      <c r="I180" t="s">
        <v>551</v>
      </c>
      <c r="J180" t="s">
        <v>552</v>
      </c>
      <c r="K180" t="s">
        <v>553</v>
      </c>
      <c r="L180" t="s">
        <v>840</v>
      </c>
      <c r="M180">
        <v>37010</v>
      </c>
    </row>
    <row r="181" spans="2:13" x14ac:dyDescent="0.25">
      <c r="B181" t="s">
        <v>548</v>
      </c>
      <c r="C181" t="s">
        <v>841</v>
      </c>
      <c r="D181" t="s">
        <v>842</v>
      </c>
      <c r="E181">
        <v>2553</v>
      </c>
      <c r="F181">
        <v>2</v>
      </c>
      <c r="I181" t="s">
        <v>551</v>
      </c>
      <c r="J181" t="s">
        <v>552</v>
      </c>
      <c r="K181" t="s">
        <v>553</v>
      </c>
      <c r="L181" t="s">
        <v>843</v>
      </c>
      <c r="M181">
        <v>37001</v>
      </c>
    </row>
    <row r="182" spans="2:13" x14ac:dyDescent="0.25">
      <c r="B182" t="s">
        <v>268</v>
      </c>
      <c r="C182" t="s">
        <v>844</v>
      </c>
      <c r="D182" t="s">
        <v>845</v>
      </c>
      <c r="E182">
        <v>16398</v>
      </c>
      <c r="F182">
        <v>2</v>
      </c>
      <c r="I182" t="s">
        <v>277</v>
      </c>
      <c r="J182" t="s">
        <v>277</v>
      </c>
      <c r="K182" t="s">
        <v>272</v>
      </c>
      <c r="L182" t="s">
        <v>846</v>
      </c>
      <c r="M182">
        <v>75661</v>
      </c>
    </row>
    <row r="183" spans="2:13" x14ac:dyDescent="0.25">
      <c r="B183" t="s">
        <v>548</v>
      </c>
      <c r="C183" t="s">
        <v>847</v>
      </c>
      <c r="D183" t="s">
        <v>848</v>
      </c>
      <c r="E183">
        <v>1299</v>
      </c>
      <c r="F183">
        <v>2</v>
      </c>
      <c r="I183" t="s">
        <v>551</v>
      </c>
      <c r="J183" t="s">
        <v>552</v>
      </c>
      <c r="K183" t="s">
        <v>553</v>
      </c>
      <c r="L183" t="s">
        <v>849</v>
      </c>
      <c r="M183">
        <v>37007</v>
      </c>
    </row>
    <row r="184" spans="2:13" x14ac:dyDescent="0.25">
      <c r="B184" t="s">
        <v>548</v>
      </c>
      <c r="C184" t="s">
        <v>850</v>
      </c>
      <c r="D184" t="s">
        <v>851</v>
      </c>
      <c r="E184">
        <v>2536</v>
      </c>
      <c r="F184">
        <v>2</v>
      </c>
      <c r="I184" t="s">
        <v>551</v>
      </c>
      <c r="J184" t="s">
        <v>552</v>
      </c>
      <c r="K184" t="s">
        <v>553</v>
      </c>
      <c r="L184" t="s">
        <v>852</v>
      </c>
      <c r="M184">
        <v>37371</v>
      </c>
    </row>
    <row r="185" spans="2:13" x14ac:dyDescent="0.25">
      <c r="B185" t="s">
        <v>268</v>
      </c>
      <c r="C185" t="s">
        <v>853</v>
      </c>
      <c r="D185" t="s">
        <v>854</v>
      </c>
      <c r="E185">
        <v>22306</v>
      </c>
      <c r="F185">
        <v>2</v>
      </c>
      <c r="I185" t="s">
        <v>277</v>
      </c>
      <c r="J185" t="s">
        <v>277</v>
      </c>
      <c r="K185" t="s">
        <v>272</v>
      </c>
      <c r="L185" t="s">
        <v>855</v>
      </c>
      <c r="M185">
        <v>75701</v>
      </c>
    </row>
    <row r="186" spans="2:13" x14ac:dyDescent="0.25">
      <c r="B186" t="s">
        <v>548</v>
      </c>
      <c r="C186" t="s">
        <v>856</v>
      </c>
      <c r="D186" t="s">
        <v>857</v>
      </c>
      <c r="E186">
        <v>2716</v>
      </c>
      <c r="F186">
        <v>2</v>
      </c>
      <c r="I186" t="s">
        <v>551</v>
      </c>
      <c r="J186" t="s">
        <v>552</v>
      </c>
      <c r="K186" t="s">
        <v>553</v>
      </c>
      <c r="L186" t="s">
        <v>858</v>
      </c>
      <c r="M186">
        <v>37006</v>
      </c>
    </row>
    <row r="187" spans="2:13" x14ac:dyDescent="0.25">
      <c r="B187" t="s">
        <v>548</v>
      </c>
      <c r="C187" t="s">
        <v>859</v>
      </c>
      <c r="D187" t="s">
        <v>860</v>
      </c>
      <c r="E187">
        <v>1304</v>
      </c>
      <c r="F187">
        <v>2</v>
      </c>
      <c r="I187" t="s">
        <v>551</v>
      </c>
      <c r="J187" t="s">
        <v>552</v>
      </c>
      <c r="K187" t="s">
        <v>553</v>
      </c>
      <c r="L187" t="s">
        <v>861</v>
      </c>
      <c r="M187">
        <v>37006</v>
      </c>
    </row>
    <row r="188" spans="2:13" x14ac:dyDescent="0.25">
      <c r="B188" t="s">
        <v>548</v>
      </c>
      <c r="C188" t="s">
        <v>862</v>
      </c>
      <c r="D188" t="s">
        <v>863</v>
      </c>
      <c r="E188">
        <v>7960</v>
      </c>
      <c r="F188">
        <v>2</v>
      </c>
      <c r="I188" t="s">
        <v>277</v>
      </c>
      <c r="J188" t="s">
        <v>277</v>
      </c>
      <c r="K188" t="s">
        <v>553</v>
      </c>
      <c r="L188" t="s">
        <v>864</v>
      </c>
      <c r="M188">
        <v>37501</v>
      </c>
    </row>
    <row r="189" spans="2:13" x14ac:dyDescent="0.25">
      <c r="B189" t="s">
        <v>548</v>
      </c>
      <c r="C189" t="s">
        <v>865</v>
      </c>
      <c r="D189" t="s">
        <v>866</v>
      </c>
      <c r="E189">
        <v>2234</v>
      </c>
      <c r="F189">
        <v>2</v>
      </c>
      <c r="I189" t="s">
        <v>551</v>
      </c>
      <c r="J189" t="s">
        <v>552</v>
      </c>
      <c r="K189" t="s">
        <v>553</v>
      </c>
      <c r="L189" t="s">
        <v>867</v>
      </c>
      <c r="M189">
        <v>37382</v>
      </c>
    </row>
    <row r="190" spans="2:13" x14ac:dyDescent="0.25">
      <c r="B190" t="s">
        <v>548</v>
      </c>
      <c r="C190" t="s">
        <v>868</v>
      </c>
      <c r="D190" t="s">
        <v>869</v>
      </c>
      <c r="E190">
        <v>12981</v>
      </c>
      <c r="F190">
        <v>2</v>
      </c>
      <c r="I190" t="s">
        <v>277</v>
      </c>
      <c r="J190" t="s">
        <v>277</v>
      </c>
      <c r="K190" t="s">
        <v>553</v>
      </c>
      <c r="L190" t="s">
        <v>870</v>
      </c>
      <c r="M190">
        <v>38101</v>
      </c>
    </row>
    <row r="191" spans="2:13" x14ac:dyDescent="0.25">
      <c r="B191" t="s">
        <v>548</v>
      </c>
      <c r="C191" t="s">
        <v>871</v>
      </c>
      <c r="D191" t="s">
        <v>872</v>
      </c>
      <c r="E191">
        <v>7282</v>
      </c>
      <c r="F191">
        <v>2</v>
      </c>
      <c r="I191" t="s">
        <v>277</v>
      </c>
      <c r="J191" t="s">
        <v>277</v>
      </c>
      <c r="K191" t="s">
        <v>553</v>
      </c>
      <c r="L191" t="s">
        <v>873</v>
      </c>
      <c r="M191">
        <v>38241</v>
      </c>
    </row>
    <row r="192" spans="2:13" x14ac:dyDescent="0.25">
      <c r="B192" t="s">
        <v>548</v>
      </c>
      <c r="C192" t="s">
        <v>874</v>
      </c>
      <c r="D192" t="s">
        <v>875</v>
      </c>
      <c r="E192">
        <v>21419</v>
      </c>
      <c r="F192">
        <v>2</v>
      </c>
      <c r="I192" t="s">
        <v>277</v>
      </c>
      <c r="J192" t="s">
        <v>277</v>
      </c>
      <c r="K192" t="s">
        <v>553</v>
      </c>
      <c r="L192" t="s">
        <v>876</v>
      </c>
      <c r="M192">
        <v>37701</v>
      </c>
    </row>
    <row r="193" spans="2:13" x14ac:dyDescent="0.25">
      <c r="B193" t="s">
        <v>548</v>
      </c>
      <c r="C193" t="s">
        <v>877</v>
      </c>
      <c r="D193" t="s">
        <v>878</v>
      </c>
      <c r="E193">
        <v>3575</v>
      </c>
      <c r="F193">
        <v>2</v>
      </c>
      <c r="I193" t="s">
        <v>277</v>
      </c>
      <c r="J193" t="s">
        <v>277</v>
      </c>
      <c r="K193" t="s">
        <v>553</v>
      </c>
      <c r="L193" t="s">
        <v>879</v>
      </c>
      <c r="M193">
        <v>37810</v>
      </c>
    </row>
    <row r="194" spans="2:13" x14ac:dyDescent="0.25">
      <c r="B194" t="s">
        <v>548</v>
      </c>
      <c r="C194" t="s">
        <v>880</v>
      </c>
      <c r="D194" t="s">
        <v>881</v>
      </c>
      <c r="E194">
        <v>7288</v>
      </c>
      <c r="F194">
        <v>2</v>
      </c>
      <c r="I194" t="s">
        <v>277</v>
      </c>
      <c r="J194" t="s">
        <v>277</v>
      </c>
      <c r="K194" t="s">
        <v>553</v>
      </c>
      <c r="L194" t="s">
        <v>882</v>
      </c>
      <c r="M194">
        <v>38001</v>
      </c>
    </row>
    <row r="195" spans="2:13" x14ac:dyDescent="0.25">
      <c r="B195" t="s">
        <v>402</v>
      </c>
      <c r="C195" t="s">
        <v>883</v>
      </c>
      <c r="D195" t="s">
        <v>884</v>
      </c>
      <c r="E195">
        <v>1410</v>
      </c>
      <c r="F195">
        <v>2</v>
      </c>
      <c r="I195" t="s">
        <v>277</v>
      </c>
      <c r="J195" t="s">
        <v>277</v>
      </c>
      <c r="K195" t="s">
        <v>407</v>
      </c>
      <c r="L195" t="s">
        <v>885</v>
      </c>
      <c r="M195">
        <v>44001</v>
      </c>
    </row>
    <row r="196" spans="2:13" x14ac:dyDescent="0.25">
      <c r="B196" t="s">
        <v>886</v>
      </c>
      <c r="C196" t="s">
        <v>887</v>
      </c>
      <c r="D196" t="s">
        <v>888</v>
      </c>
      <c r="E196">
        <v>2445</v>
      </c>
      <c r="F196">
        <v>2</v>
      </c>
      <c r="I196" t="s">
        <v>277</v>
      </c>
      <c r="J196" t="s">
        <v>277</v>
      </c>
      <c r="K196" t="s">
        <v>889</v>
      </c>
      <c r="L196" t="s">
        <v>890</v>
      </c>
      <c r="M196">
        <v>67182</v>
      </c>
    </row>
    <row r="197" spans="2:13" x14ac:dyDescent="0.25">
      <c r="B197" t="s">
        <v>284</v>
      </c>
      <c r="C197" t="s">
        <v>891</v>
      </c>
      <c r="D197" t="s">
        <v>892</v>
      </c>
      <c r="E197">
        <v>1022</v>
      </c>
      <c r="F197">
        <v>2</v>
      </c>
      <c r="I197" t="s">
        <v>288</v>
      </c>
      <c r="J197" t="s">
        <v>286</v>
      </c>
      <c r="K197" t="s">
        <v>289</v>
      </c>
      <c r="L197" t="s">
        <v>893</v>
      </c>
      <c r="M197">
        <v>77900</v>
      </c>
    </row>
    <row r="198" spans="2:13" x14ac:dyDescent="0.25">
      <c r="B198" t="s">
        <v>284</v>
      </c>
      <c r="C198" t="s">
        <v>894</v>
      </c>
      <c r="D198" t="s">
        <v>895</v>
      </c>
      <c r="E198">
        <v>1378</v>
      </c>
      <c r="F198">
        <v>2</v>
      </c>
      <c r="I198" t="s">
        <v>288</v>
      </c>
      <c r="J198" t="s">
        <v>286</v>
      </c>
      <c r="K198" t="s">
        <v>289</v>
      </c>
      <c r="L198" t="s">
        <v>896</v>
      </c>
      <c r="M198">
        <v>77900</v>
      </c>
    </row>
    <row r="199" spans="2:13" x14ac:dyDescent="0.25">
      <c r="B199" t="s">
        <v>548</v>
      </c>
      <c r="C199" t="s">
        <v>897</v>
      </c>
      <c r="D199" t="s">
        <v>898</v>
      </c>
      <c r="E199">
        <v>8217</v>
      </c>
      <c r="F199">
        <v>2</v>
      </c>
      <c r="I199" t="s">
        <v>277</v>
      </c>
      <c r="J199" t="s">
        <v>277</v>
      </c>
      <c r="K199" t="s">
        <v>553</v>
      </c>
      <c r="L199" t="s">
        <v>899</v>
      </c>
      <c r="M199">
        <v>37901</v>
      </c>
    </row>
    <row r="200" spans="2:13" x14ac:dyDescent="0.25">
      <c r="B200" t="s">
        <v>900</v>
      </c>
      <c r="C200" t="s">
        <v>901</v>
      </c>
      <c r="D200" t="s">
        <v>902</v>
      </c>
      <c r="E200">
        <v>16048</v>
      </c>
      <c r="F200">
        <v>2</v>
      </c>
      <c r="I200" t="s">
        <v>277</v>
      </c>
      <c r="J200" t="s">
        <v>277</v>
      </c>
      <c r="K200" t="s">
        <v>903</v>
      </c>
      <c r="L200" t="s">
        <v>904</v>
      </c>
      <c r="M200">
        <v>39301</v>
      </c>
    </row>
    <row r="201" spans="2:13" x14ac:dyDescent="0.25">
      <c r="B201" t="s">
        <v>905</v>
      </c>
      <c r="C201" t="s">
        <v>906</v>
      </c>
      <c r="D201" t="s">
        <v>907</v>
      </c>
      <c r="E201">
        <v>2354</v>
      </c>
      <c r="F201">
        <v>2</v>
      </c>
      <c r="I201" t="s">
        <v>277</v>
      </c>
      <c r="J201" t="s">
        <v>277</v>
      </c>
      <c r="K201" t="s">
        <v>908</v>
      </c>
      <c r="L201" t="s">
        <v>909</v>
      </c>
      <c r="M201">
        <v>54931</v>
      </c>
    </row>
    <row r="202" spans="2:13" x14ac:dyDescent="0.25">
      <c r="B202" t="s">
        <v>900</v>
      </c>
      <c r="C202" t="s">
        <v>910</v>
      </c>
      <c r="D202" t="s">
        <v>911</v>
      </c>
      <c r="E202">
        <v>10970</v>
      </c>
      <c r="F202">
        <v>2</v>
      </c>
      <c r="I202" t="s">
        <v>277</v>
      </c>
      <c r="J202" t="s">
        <v>277</v>
      </c>
      <c r="K202" t="s">
        <v>903</v>
      </c>
      <c r="L202" t="s">
        <v>912</v>
      </c>
      <c r="M202">
        <v>39601</v>
      </c>
    </row>
    <row r="203" spans="2:13" x14ac:dyDescent="0.25">
      <c r="B203" t="s">
        <v>913</v>
      </c>
      <c r="C203" t="s">
        <v>914</v>
      </c>
      <c r="D203" t="s">
        <v>915</v>
      </c>
      <c r="E203">
        <v>1321</v>
      </c>
      <c r="F203">
        <v>2</v>
      </c>
      <c r="I203" t="s">
        <v>277</v>
      </c>
      <c r="J203" t="s">
        <v>277</v>
      </c>
      <c r="K203" t="s">
        <v>916</v>
      </c>
      <c r="L203" t="s">
        <v>917</v>
      </c>
      <c r="M203">
        <v>56117</v>
      </c>
    </row>
    <row r="204" spans="2:13" x14ac:dyDescent="0.25">
      <c r="B204" t="s">
        <v>913</v>
      </c>
      <c r="C204" t="s">
        <v>918</v>
      </c>
      <c r="D204" t="s">
        <v>919</v>
      </c>
      <c r="E204">
        <v>838</v>
      </c>
      <c r="F204">
        <v>2</v>
      </c>
      <c r="I204" t="s">
        <v>277</v>
      </c>
      <c r="J204" t="s">
        <v>277</v>
      </c>
      <c r="K204" t="s">
        <v>916</v>
      </c>
      <c r="L204" t="s">
        <v>920</v>
      </c>
      <c r="M204">
        <v>56401</v>
      </c>
    </row>
    <row r="205" spans="2:13" x14ac:dyDescent="0.25">
      <c r="B205" t="s">
        <v>548</v>
      </c>
      <c r="C205" t="s">
        <v>921</v>
      </c>
      <c r="D205" t="s">
        <v>350</v>
      </c>
      <c r="E205">
        <v>30415</v>
      </c>
      <c r="F205">
        <v>2</v>
      </c>
      <c r="I205" t="s">
        <v>277</v>
      </c>
      <c r="J205" t="s">
        <v>277</v>
      </c>
      <c r="K205" t="s">
        <v>553</v>
      </c>
      <c r="L205" t="s">
        <v>922</v>
      </c>
      <c r="M205">
        <v>39701</v>
      </c>
    </row>
    <row r="206" spans="2:13" x14ac:dyDescent="0.25">
      <c r="B206" t="s">
        <v>268</v>
      </c>
      <c r="C206" t="s">
        <v>923</v>
      </c>
      <c r="D206" t="s">
        <v>924</v>
      </c>
      <c r="E206">
        <v>898</v>
      </c>
      <c r="F206">
        <v>2</v>
      </c>
      <c r="I206" t="s">
        <v>270</v>
      </c>
      <c r="J206" t="s">
        <v>271</v>
      </c>
      <c r="K206" t="s">
        <v>272</v>
      </c>
      <c r="L206" t="s">
        <v>925</v>
      </c>
      <c r="M206">
        <v>76361</v>
      </c>
    </row>
    <row r="207" spans="2:13" x14ac:dyDescent="0.25">
      <c r="B207" t="s">
        <v>548</v>
      </c>
      <c r="C207" t="s">
        <v>926</v>
      </c>
      <c r="D207" t="s">
        <v>927</v>
      </c>
      <c r="E207">
        <v>8280</v>
      </c>
      <c r="F207">
        <v>2</v>
      </c>
      <c r="I207" t="s">
        <v>277</v>
      </c>
      <c r="J207" t="s">
        <v>277</v>
      </c>
      <c r="K207" t="s">
        <v>553</v>
      </c>
      <c r="L207" t="s">
        <v>928</v>
      </c>
      <c r="M207">
        <v>39901</v>
      </c>
    </row>
    <row r="208" spans="2:13" x14ac:dyDescent="0.25">
      <c r="B208" t="s">
        <v>268</v>
      </c>
      <c r="C208" t="s">
        <v>929</v>
      </c>
      <c r="D208" t="s">
        <v>930</v>
      </c>
      <c r="E208">
        <v>1360</v>
      </c>
      <c r="F208">
        <v>2</v>
      </c>
      <c r="I208" t="s">
        <v>270</v>
      </c>
      <c r="J208" t="s">
        <v>271</v>
      </c>
      <c r="K208" t="s">
        <v>272</v>
      </c>
      <c r="L208" t="s">
        <v>931</v>
      </c>
      <c r="M208">
        <v>76302</v>
      </c>
    </row>
    <row r="209" spans="2:13" x14ac:dyDescent="0.25">
      <c r="B209" t="s">
        <v>268</v>
      </c>
      <c r="C209" t="s">
        <v>932</v>
      </c>
      <c r="D209" t="s">
        <v>933</v>
      </c>
      <c r="E209">
        <v>987</v>
      </c>
      <c r="F209">
        <v>2</v>
      </c>
      <c r="I209" t="s">
        <v>277</v>
      </c>
      <c r="J209" t="s">
        <v>277</v>
      </c>
      <c r="K209" t="s">
        <v>272</v>
      </c>
      <c r="L209" t="s">
        <v>934</v>
      </c>
      <c r="M209">
        <v>76901</v>
      </c>
    </row>
    <row r="210" spans="2:13" x14ac:dyDescent="0.25">
      <c r="B210" t="s">
        <v>886</v>
      </c>
      <c r="C210" t="s">
        <v>935</v>
      </c>
      <c r="D210" t="s">
        <v>936</v>
      </c>
      <c r="E210">
        <v>443</v>
      </c>
      <c r="F210">
        <v>2</v>
      </c>
      <c r="I210" t="s">
        <v>937</v>
      </c>
      <c r="J210" t="s">
        <v>938</v>
      </c>
      <c r="K210" t="s">
        <v>889</v>
      </c>
      <c r="L210" t="s">
        <v>939</v>
      </c>
      <c r="M210">
        <v>66451</v>
      </c>
    </row>
    <row r="211" spans="2:13" x14ac:dyDescent="0.25">
      <c r="B211" t="s">
        <v>886</v>
      </c>
      <c r="C211" t="s">
        <v>940</v>
      </c>
      <c r="D211" t="s">
        <v>941</v>
      </c>
      <c r="E211">
        <v>1408</v>
      </c>
      <c r="F211">
        <v>2</v>
      </c>
      <c r="I211" t="s">
        <v>937</v>
      </c>
      <c r="J211" t="s">
        <v>938</v>
      </c>
      <c r="K211" t="s">
        <v>889</v>
      </c>
      <c r="L211" t="s">
        <v>942</v>
      </c>
      <c r="M211">
        <v>66601</v>
      </c>
    </row>
    <row r="212" spans="2:13" x14ac:dyDescent="0.25">
      <c r="B212" t="s">
        <v>548</v>
      </c>
      <c r="C212" t="s">
        <v>943</v>
      </c>
      <c r="D212" t="s">
        <v>944</v>
      </c>
      <c r="E212">
        <v>10840</v>
      </c>
      <c r="F212">
        <v>2</v>
      </c>
      <c r="I212" t="s">
        <v>277</v>
      </c>
      <c r="J212" t="s">
        <v>277</v>
      </c>
      <c r="K212" t="s">
        <v>553</v>
      </c>
      <c r="L212" t="s">
        <v>945</v>
      </c>
      <c r="M212">
        <v>38301</v>
      </c>
    </row>
    <row r="213" spans="2:13" x14ac:dyDescent="0.25">
      <c r="B213" t="s">
        <v>548</v>
      </c>
      <c r="C213" t="s">
        <v>946</v>
      </c>
      <c r="D213" t="s">
        <v>947</v>
      </c>
      <c r="E213">
        <v>7440</v>
      </c>
      <c r="F213">
        <v>2</v>
      </c>
      <c r="I213" t="s">
        <v>277</v>
      </c>
      <c r="J213" t="s">
        <v>277</v>
      </c>
      <c r="K213" t="s">
        <v>553</v>
      </c>
      <c r="L213" t="s">
        <v>948</v>
      </c>
      <c r="M213">
        <v>38501</v>
      </c>
    </row>
    <row r="214" spans="2:13" x14ac:dyDescent="0.25">
      <c r="B214" t="s">
        <v>268</v>
      </c>
      <c r="C214" t="s">
        <v>949</v>
      </c>
      <c r="D214" t="s">
        <v>950</v>
      </c>
      <c r="E214">
        <v>5579</v>
      </c>
      <c r="F214">
        <v>2</v>
      </c>
      <c r="I214" t="s">
        <v>277</v>
      </c>
      <c r="J214" t="s">
        <v>277</v>
      </c>
      <c r="K214" t="s">
        <v>272</v>
      </c>
      <c r="L214" t="s">
        <v>951</v>
      </c>
      <c r="M214">
        <v>75644</v>
      </c>
    </row>
    <row r="215" spans="2:13" x14ac:dyDescent="0.25">
      <c r="B215" t="s">
        <v>268</v>
      </c>
      <c r="C215" t="s">
        <v>952</v>
      </c>
      <c r="D215" t="s">
        <v>953</v>
      </c>
      <c r="E215">
        <v>6661</v>
      </c>
      <c r="F215">
        <v>2</v>
      </c>
      <c r="I215" t="s">
        <v>277</v>
      </c>
      <c r="J215" t="s">
        <v>277</v>
      </c>
      <c r="K215" t="s">
        <v>272</v>
      </c>
      <c r="L215" t="s">
        <v>954</v>
      </c>
      <c r="M215">
        <v>68601</v>
      </c>
    </row>
    <row r="216" spans="2:13" x14ac:dyDescent="0.25">
      <c r="B216" t="s">
        <v>548</v>
      </c>
      <c r="C216" t="s">
        <v>955</v>
      </c>
      <c r="D216" t="s">
        <v>956</v>
      </c>
      <c r="E216">
        <v>22646</v>
      </c>
      <c r="F216">
        <v>2</v>
      </c>
      <c r="I216" t="s">
        <v>277</v>
      </c>
      <c r="J216" t="s">
        <v>277</v>
      </c>
      <c r="K216" t="s">
        <v>553</v>
      </c>
      <c r="L216" t="s">
        <v>957</v>
      </c>
      <c r="M216">
        <v>38601</v>
      </c>
    </row>
    <row r="217" spans="2:13" x14ac:dyDescent="0.25">
      <c r="B217" t="s">
        <v>548</v>
      </c>
      <c r="C217" t="s">
        <v>958</v>
      </c>
      <c r="D217" t="s">
        <v>959</v>
      </c>
      <c r="E217">
        <v>6573</v>
      </c>
      <c r="F217">
        <v>2</v>
      </c>
      <c r="I217" t="s">
        <v>277</v>
      </c>
      <c r="J217" t="s">
        <v>277</v>
      </c>
      <c r="K217" t="s">
        <v>553</v>
      </c>
      <c r="L217" t="s">
        <v>960</v>
      </c>
      <c r="M217">
        <v>38801</v>
      </c>
    </row>
    <row r="218" spans="2:13" x14ac:dyDescent="0.25">
      <c r="B218" t="s">
        <v>355</v>
      </c>
      <c r="C218" t="s">
        <v>961</v>
      </c>
      <c r="D218" t="s">
        <v>962</v>
      </c>
      <c r="E218">
        <v>469</v>
      </c>
      <c r="F218">
        <v>2</v>
      </c>
      <c r="I218" t="s">
        <v>358</v>
      </c>
      <c r="J218" t="s">
        <v>359</v>
      </c>
      <c r="K218" t="s">
        <v>360</v>
      </c>
      <c r="L218" t="s">
        <v>963</v>
      </c>
      <c r="M218">
        <v>27379</v>
      </c>
    </row>
    <row r="219" spans="2:13" x14ac:dyDescent="0.25">
      <c r="B219" t="s">
        <v>548</v>
      </c>
      <c r="C219" t="s">
        <v>964</v>
      </c>
      <c r="D219" t="s">
        <v>965</v>
      </c>
      <c r="E219">
        <v>7028</v>
      </c>
      <c r="F219">
        <v>2</v>
      </c>
      <c r="I219" t="s">
        <v>277</v>
      </c>
      <c r="J219" t="s">
        <v>277</v>
      </c>
      <c r="K219" t="s">
        <v>553</v>
      </c>
      <c r="L219" t="s">
        <v>966</v>
      </c>
      <c r="M219">
        <v>38901</v>
      </c>
    </row>
    <row r="220" spans="2:13" x14ac:dyDescent="0.25">
      <c r="B220" t="s">
        <v>548</v>
      </c>
      <c r="C220" t="s">
        <v>967</v>
      </c>
      <c r="D220" t="s">
        <v>968</v>
      </c>
      <c r="E220">
        <v>34277</v>
      </c>
      <c r="F220">
        <v>2</v>
      </c>
      <c r="I220" t="s">
        <v>277</v>
      </c>
      <c r="J220" t="s">
        <v>277</v>
      </c>
      <c r="K220" t="s">
        <v>553</v>
      </c>
      <c r="L220" t="s">
        <v>969</v>
      </c>
      <c r="M220">
        <v>39003</v>
      </c>
    </row>
    <row r="221" spans="2:13" x14ac:dyDescent="0.25">
      <c r="B221" t="s">
        <v>284</v>
      </c>
      <c r="C221" t="s">
        <v>970</v>
      </c>
      <c r="D221" t="s">
        <v>971</v>
      </c>
      <c r="E221">
        <v>609</v>
      </c>
      <c r="F221">
        <v>2</v>
      </c>
      <c r="I221" t="s">
        <v>288</v>
      </c>
      <c r="J221" t="s">
        <v>286</v>
      </c>
      <c r="K221" t="s">
        <v>289</v>
      </c>
      <c r="L221" t="s">
        <v>972</v>
      </c>
      <c r="M221">
        <v>78316</v>
      </c>
    </row>
    <row r="222" spans="2:13" x14ac:dyDescent="0.25">
      <c r="B222" t="s">
        <v>284</v>
      </c>
      <c r="C222" t="s">
        <v>973</v>
      </c>
      <c r="D222" t="s">
        <v>974</v>
      </c>
      <c r="E222">
        <v>455</v>
      </c>
      <c r="F222">
        <v>2</v>
      </c>
      <c r="I222" t="s">
        <v>288</v>
      </c>
      <c r="J222" t="s">
        <v>286</v>
      </c>
      <c r="K222" t="s">
        <v>289</v>
      </c>
      <c r="L222" t="s">
        <v>975</v>
      </c>
      <c r="M222">
        <v>78321</v>
      </c>
    </row>
    <row r="223" spans="2:13" x14ac:dyDescent="0.25">
      <c r="B223" t="s">
        <v>284</v>
      </c>
      <c r="C223" t="s">
        <v>976</v>
      </c>
      <c r="D223" t="s">
        <v>977</v>
      </c>
      <c r="E223">
        <v>649</v>
      </c>
      <c r="F223">
        <v>2</v>
      </c>
      <c r="I223" t="s">
        <v>288</v>
      </c>
      <c r="J223" t="s">
        <v>286</v>
      </c>
      <c r="K223" t="s">
        <v>289</v>
      </c>
      <c r="L223" t="s">
        <v>978</v>
      </c>
      <c r="M223">
        <v>77900</v>
      </c>
    </row>
    <row r="224" spans="2:13" x14ac:dyDescent="0.25">
      <c r="B224" t="s">
        <v>306</v>
      </c>
      <c r="C224" t="s">
        <v>979</v>
      </c>
      <c r="D224" t="s">
        <v>953</v>
      </c>
      <c r="E224">
        <v>1487</v>
      </c>
      <c r="F224">
        <v>2</v>
      </c>
      <c r="I224" t="s">
        <v>313</v>
      </c>
      <c r="J224" t="s">
        <v>314</v>
      </c>
      <c r="K224" t="s">
        <v>309</v>
      </c>
      <c r="L224" t="s">
        <v>980</v>
      </c>
      <c r="M224">
        <v>79201</v>
      </c>
    </row>
    <row r="225" spans="2:13" x14ac:dyDescent="0.25">
      <c r="B225" t="s">
        <v>306</v>
      </c>
      <c r="C225" t="s">
        <v>981</v>
      </c>
      <c r="D225" t="s">
        <v>982</v>
      </c>
      <c r="E225">
        <v>1025</v>
      </c>
      <c r="F225">
        <v>2</v>
      </c>
      <c r="I225" t="s">
        <v>277</v>
      </c>
      <c r="J225" t="s">
        <v>277</v>
      </c>
      <c r="K225" t="s">
        <v>309</v>
      </c>
      <c r="L225" t="s">
        <v>983</v>
      </c>
      <c r="M225">
        <v>73911</v>
      </c>
    </row>
    <row r="226" spans="2:13" x14ac:dyDescent="0.25">
      <c r="B226" t="s">
        <v>306</v>
      </c>
      <c r="C226" t="s">
        <v>984</v>
      </c>
      <c r="D226" t="s">
        <v>985</v>
      </c>
      <c r="E226">
        <v>885</v>
      </c>
      <c r="F226">
        <v>2</v>
      </c>
      <c r="I226" t="s">
        <v>313</v>
      </c>
      <c r="J226" t="s">
        <v>314</v>
      </c>
      <c r="K226" t="s">
        <v>309</v>
      </c>
      <c r="L226" t="s">
        <v>986</v>
      </c>
      <c r="M226">
        <v>73925</v>
      </c>
    </row>
    <row r="227" spans="2:13" x14ac:dyDescent="0.25">
      <c r="B227" t="s">
        <v>306</v>
      </c>
      <c r="C227" t="s">
        <v>987</v>
      </c>
      <c r="D227" t="s">
        <v>988</v>
      </c>
      <c r="E227">
        <v>4411</v>
      </c>
      <c r="F227">
        <v>2</v>
      </c>
      <c r="I227" t="s">
        <v>313</v>
      </c>
      <c r="J227" t="s">
        <v>314</v>
      </c>
      <c r="K227" t="s">
        <v>309</v>
      </c>
      <c r="L227" t="s">
        <v>989</v>
      </c>
      <c r="M227">
        <v>73535</v>
      </c>
    </row>
    <row r="228" spans="2:13" x14ac:dyDescent="0.25">
      <c r="B228" t="s">
        <v>284</v>
      </c>
      <c r="C228" t="s">
        <v>990</v>
      </c>
      <c r="D228" t="s">
        <v>991</v>
      </c>
      <c r="E228">
        <v>421</v>
      </c>
      <c r="F228">
        <v>2</v>
      </c>
      <c r="I228" t="s">
        <v>277</v>
      </c>
      <c r="J228" t="s">
        <v>277</v>
      </c>
      <c r="K228" t="s">
        <v>289</v>
      </c>
      <c r="L228" t="s">
        <v>992</v>
      </c>
      <c r="M228">
        <v>75114</v>
      </c>
    </row>
    <row r="229" spans="2:13" x14ac:dyDescent="0.25">
      <c r="B229" t="s">
        <v>548</v>
      </c>
      <c r="C229" t="s">
        <v>993</v>
      </c>
      <c r="D229" t="s">
        <v>994</v>
      </c>
      <c r="E229">
        <v>4328</v>
      </c>
      <c r="F229">
        <v>2</v>
      </c>
      <c r="I229" t="s">
        <v>277</v>
      </c>
      <c r="J229" t="s">
        <v>277</v>
      </c>
      <c r="K229" t="s">
        <v>553</v>
      </c>
      <c r="L229" t="s">
        <v>995</v>
      </c>
      <c r="M229">
        <v>39002</v>
      </c>
    </row>
    <row r="230" spans="2:13" x14ac:dyDescent="0.25">
      <c r="B230" t="s">
        <v>548</v>
      </c>
      <c r="C230" t="s">
        <v>996</v>
      </c>
      <c r="D230" t="s">
        <v>997</v>
      </c>
      <c r="E230">
        <v>7221</v>
      </c>
      <c r="F230">
        <v>2</v>
      </c>
      <c r="I230" t="s">
        <v>277</v>
      </c>
      <c r="J230" t="s">
        <v>277</v>
      </c>
      <c r="K230" t="s">
        <v>553</v>
      </c>
      <c r="L230" t="s">
        <v>998</v>
      </c>
      <c r="M230">
        <v>39101</v>
      </c>
    </row>
    <row r="231" spans="2:13" x14ac:dyDescent="0.25">
      <c r="B231" t="s">
        <v>548</v>
      </c>
      <c r="C231" t="s">
        <v>999</v>
      </c>
      <c r="D231" t="s">
        <v>1000</v>
      </c>
      <c r="E231">
        <v>6907</v>
      </c>
      <c r="F231">
        <v>2</v>
      </c>
      <c r="I231" t="s">
        <v>277</v>
      </c>
      <c r="J231" t="s">
        <v>277</v>
      </c>
      <c r="K231" t="s">
        <v>553</v>
      </c>
      <c r="L231" t="s">
        <v>1001</v>
      </c>
      <c r="M231">
        <v>39201</v>
      </c>
    </row>
    <row r="232" spans="2:13" x14ac:dyDescent="0.25">
      <c r="B232" t="s">
        <v>548</v>
      </c>
      <c r="C232" t="s">
        <v>1002</v>
      </c>
      <c r="D232" t="s">
        <v>1003</v>
      </c>
      <c r="E232">
        <v>6361</v>
      </c>
      <c r="F232">
        <v>2</v>
      </c>
      <c r="I232" t="s">
        <v>277</v>
      </c>
      <c r="J232" t="s">
        <v>277</v>
      </c>
      <c r="K232" t="s">
        <v>553</v>
      </c>
      <c r="L232" t="s">
        <v>1004</v>
      </c>
      <c r="M232">
        <v>39181</v>
      </c>
    </row>
    <row r="233" spans="2:13" x14ac:dyDescent="0.25">
      <c r="B233" t="s">
        <v>1005</v>
      </c>
      <c r="C233" t="s">
        <v>1006</v>
      </c>
      <c r="D233" t="s">
        <v>1007</v>
      </c>
      <c r="E233">
        <v>11094</v>
      </c>
      <c r="F233">
        <v>2</v>
      </c>
      <c r="I233" t="s">
        <v>277</v>
      </c>
      <c r="J233" t="s">
        <v>277</v>
      </c>
      <c r="K233" t="s">
        <v>1008</v>
      </c>
      <c r="L233" t="s">
        <v>1009</v>
      </c>
      <c r="M233">
        <v>34401</v>
      </c>
    </row>
    <row r="234" spans="2:13" x14ac:dyDescent="0.25">
      <c r="B234" t="s">
        <v>284</v>
      </c>
      <c r="C234" t="s">
        <v>1010</v>
      </c>
      <c r="D234" t="s">
        <v>1011</v>
      </c>
      <c r="E234">
        <v>662</v>
      </c>
      <c r="F234">
        <v>2</v>
      </c>
      <c r="I234" t="s">
        <v>277</v>
      </c>
      <c r="J234" t="s">
        <v>277</v>
      </c>
      <c r="K234" t="s">
        <v>289</v>
      </c>
      <c r="L234" t="s">
        <v>1012</v>
      </c>
      <c r="M234">
        <v>78901</v>
      </c>
    </row>
    <row r="235" spans="2:13" x14ac:dyDescent="0.25">
      <c r="B235" t="s">
        <v>402</v>
      </c>
      <c r="C235" t="s">
        <v>1013</v>
      </c>
      <c r="D235" t="s">
        <v>1014</v>
      </c>
      <c r="E235">
        <v>3364</v>
      </c>
      <c r="F235">
        <v>2</v>
      </c>
      <c r="I235" t="s">
        <v>405</v>
      </c>
      <c r="J235" t="s">
        <v>406</v>
      </c>
      <c r="K235" t="s">
        <v>407</v>
      </c>
      <c r="L235" t="s">
        <v>1015</v>
      </c>
      <c r="M235">
        <v>40004</v>
      </c>
    </row>
    <row r="236" spans="2:13" x14ac:dyDescent="0.25">
      <c r="B236" t="s">
        <v>913</v>
      </c>
      <c r="C236" t="s">
        <v>1016</v>
      </c>
      <c r="D236" t="s">
        <v>1017</v>
      </c>
      <c r="E236">
        <v>748</v>
      </c>
      <c r="F236">
        <v>2</v>
      </c>
      <c r="I236" t="s">
        <v>1018</v>
      </c>
      <c r="J236" t="s">
        <v>1019</v>
      </c>
      <c r="K236" t="s">
        <v>916</v>
      </c>
      <c r="L236" t="s">
        <v>1020</v>
      </c>
      <c r="M236">
        <v>53002</v>
      </c>
    </row>
    <row r="237" spans="2:13" x14ac:dyDescent="0.25">
      <c r="B237" t="s">
        <v>913</v>
      </c>
      <c r="C237" t="s">
        <v>1021</v>
      </c>
      <c r="D237" t="s">
        <v>1022</v>
      </c>
      <c r="E237">
        <v>440</v>
      </c>
      <c r="F237">
        <v>2</v>
      </c>
      <c r="I237" t="s">
        <v>277</v>
      </c>
      <c r="J237" t="s">
        <v>277</v>
      </c>
      <c r="K237" t="s">
        <v>916</v>
      </c>
      <c r="L237" t="s">
        <v>1023</v>
      </c>
      <c r="M237">
        <v>56501</v>
      </c>
    </row>
    <row r="238" spans="2:13" x14ac:dyDescent="0.25">
      <c r="B238" t="s">
        <v>306</v>
      </c>
      <c r="C238" t="s">
        <v>1024</v>
      </c>
      <c r="D238" t="s">
        <v>1025</v>
      </c>
      <c r="E238">
        <v>3865</v>
      </c>
      <c r="F238">
        <v>2</v>
      </c>
      <c r="I238" t="s">
        <v>277</v>
      </c>
      <c r="J238" t="s">
        <v>277</v>
      </c>
      <c r="K238" t="s">
        <v>309</v>
      </c>
      <c r="L238" t="s">
        <v>1026</v>
      </c>
      <c r="M238">
        <v>73992</v>
      </c>
    </row>
    <row r="239" spans="2:13" x14ac:dyDescent="0.25">
      <c r="B239" t="s">
        <v>306</v>
      </c>
      <c r="C239" t="s">
        <v>1027</v>
      </c>
      <c r="D239" t="s">
        <v>1028</v>
      </c>
      <c r="E239">
        <v>2082</v>
      </c>
      <c r="F239">
        <v>2</v>
      </c>
      <c r="I239" t="s">
        <v>277</v>
      </c>
      <c r="J239" t="s">
        <v>277</v>
      </c>
      <c r="K239" t="s">
        <v>309</v>
      </c>
      <c r="L239" t="s">
        <v>1029</v>
      </c>
      <c r="M239">
        <v>74242</v>
      </c>
    </row>
    <row r="240" spans="2:13" x14ac:dyDescent="0.25">
      <c r="B240" t="s">
        <v>615</v>
      </c>
      <c r="C240" t="s">
        <v>1030</v>
      </c>
      <c r="D240" t="s">
        <v>1031</v>
      </c>
      <c r="E240">
        <v>31977</v>
      </c>
      <c r="F240">
        <v>2</v>
      </c>
      <c r="I240" t="s">
        <v>277</v>
      </c>
      <c r="J240" t="s">
        <v>277</v>
      </c>
      <c r="K240" t="s">
        <v>620</v>
      </c>
      <c r="L240" t="s">
        <v>1032</v>
      </c>
      <c r="M240">
        <v>35002</v>
      </c>
    </row>
    <row r="241" spans="2:13" x14ac:dyDescent="0.25">
      <c r="B241" t="s">
        <v>615</v>
      </c>
      <c r="C241" t="s">
        <v>1033</v>
      </c>
      <c r="D241" t="s">
        <v>1034</v>
      </c>
      <c r="E241">
        <v>13182</v>
      </c>
      <c r="F241">
        <v>2</v>
      </c>
      <c r="I241" t="s">
        <v>277</v>
      </c>
      <c r="J241" t="s">
        <v>277</v>
      </c>
      <c r="K241" t="s">
        <v>620</v>
      </c>
      <c r="L241" t="s">
        <v>1035</v>
      </c>
      <c r="M241">
        <v>35201</v>
      </c>
    </row>
    <row r="242" spans="2:13" x14ac:dyDescent="0.25">
      <c r="B242" t="s">
        <v>615</v>
      </c>
      <c r="C242" t="s">
        <v>1036</v>
      </c>
      <c r="D242" t="s">
        <v>1037</v>
      </c>
      <c r="E242">
        <v>1013</v>
      </c>
      <c r="F242">
        <v>2</v>
      </c>
      <c r="I242" t="s">
        <v>277</v>
      </c>
      <c r="J242" t="s">
        <v>277</v>
      </c>
      <c r="K242" t="s">
        <v>620</v>
      </c>
      <c r="L242" t="s">
        <v>1038</v>
      </c>
      <c r="M242">
        <v>35301</v>
      </c>
    </row>
    <row r="243" spans="2:13" x14ac:dyDescent="0.25">
      <c r="B243" t="s">
        <v>615</v>
      </c>
      <c r="C243" t="s">
        <v>1039</v>
      </c>
      <c r="D243" t="s">
        <v>1040</v>
      </c>
      <c r="E243">
        <v>12795</v>
      </c>
      <c r="F243">
        <v>2</v>
      </c>
      <c r="I243" t="s">
        <v>277</v>
      </c>
      <c r="J243" t="s">
        <v>277</v>
      </c>
      <c r="K243" t="s">
        <v>620</v>
      </c>
      <c r="L243" t="s">
        <v>1041</v>
      </c>
      <c r="M243">
        <v>35301</v>
      </c>
    </row>
    <row r="244" spans="2:13" x14ac:dyDescent="0.25">
      <c r="B244" t="s">
        <v>1042</v>
      </c>
      <c r="C244" t="s">
        <v>1043</v>
      </c>
      <c r="D244" t="s">
        <v>359</v>
      </c>
      <c r="E244">
        <v>1324277</v>
      </c>
      <c r="F244">
        <v>1</v>
      </c>
      <c r="G244" t="s">
        <v>1044</v>
      </c>
      <c r="H244" t="s">
        <v>359</v>
      </c>
      <c r="I244" t="s">
        <v>358</v>
      </c>
      <c r="J244" t="s">
        <v>359</v>
      </c>
      <c r="K244" t="s">
        <v>1045</v>
      </c>
      <c r="L244" t="s">
        <v>1046</v>
      </c>
      <c r="M244">
        <v>10300</v>
      </c>
    </row>
    <row r="245" spans="2:13" x14ac:dyDescent="0.25">
      <c r="B245" t="s">
        <v>1005</v>
      </c>
      <c r="C245" t="s">
        <v>1047</v>
      </c>
      <c r="D245" t="s">
        <v>1048</v>
      </c>
      <c r="E245">
        <v>174842</v>
      </c>
      <c r="F245">
        <v>1</v>
      </c>
      <c r="G245" t="s">
        <v>1049</v>
      </c>
      <c r="H245" t="s">
        <v>1048</v>
      </c>
      <c r="I245" t="s">
        <v>1050</v>
      </c>
      <c r="J245" t="s">
        <v>1048</v>
      </c>
      <c r="K245" t="s">
        <v>1008</v>
      </c>
      <c r="L245" t="s">
        <v>1051</v>
      </c>
      <c r="M245">
        <v>30100</v>
      </c>
    </row>
    <row r="246" spans="2:13" x14ac:dyDescent="0.25">
      <c r="B246" t="s">
        <v>402</v>
      </c>
      <c r="C246" t="s">
        <v>1052</v>
      </c>
      <c r="D246" t="s">
        <v>1053</v>
      </c>
      <c r="E246">
        <v>92716</v>
      </c>
      <c r="F246">
        <v>1</v>
      </c>
      <c r="G246" t="s">
        <v>1054</v>
      </c>
      <c r="H246" t="s">
        <v>1053</v>
      </c>
      <c r="I246" t="s">
        <v>405</v>
      </c>
      <c r="J246" t="s">
        <v>406</v>
      </c>
      <c r="K246" t="s">
        <v>407</v>
      </c>
      <c r="L246" t="s">
        <v>1055</v>
      </c>
      <c r="M246">
        <v>40331</v>
      </c>
    </row>
    <row r="247" spans="2:13" x14ac:dyDescent="0.25">
      <c r="B247" t="s">
        <v>306</v>
      </c>
      <c r="C247" t="s">
        <v>1056</v>
      </c>
      <c r="D247" t="s">
        <v>314</v>
      </c>
      <c r="E247">
        <v>287968</v>
      </c>
      <c r="F247">
        <v>1</v>
      </c>
      <c r="G247" t="s">
        <v>1057</v>
      </c>
      <c r="H247" t="s">
        <v>314</v>
      </c>
      <c r="I247" t="s">
        <v>313</v>
      </c>
      <c r="J247" t="s">
        <v>314</v>
      </c>
      <c r="K247" t="s">
        <v>309</v>
      </c>
      <c r="L247" t="s">
        <v>1058</v>
      </c>
      <c r="M247">
        <v>71900</v>
      </c>
    </row>
    <row r="248" spans="2:13" x14ac:dyDescent="0.25">
      <c r="B248" t="s">
        <v>284</v>
      </c>
      <c r="C248" t="s">
        <v>1059</v>
      </c>
      <c r="D248" t="s">
        <v>1060</v>
      </c>
      <c r="E248">
        <v>1753</v>
      </c>
      <c r="F248">
        <v>2</v>
      </c>
      <c r="I248" t="s">
        <v>288</v>
      </c>
      <c r="J248" t="s">
        <v>286</v>
      </c>
      <c r="K248" t="s">
        <v>289</v>
      </c>
      <c r="L248" t="s">
        <v>1061</v>
      </c>
      <c r="M248">
        <v>78336</v>
      </c>
    </row>
    <row r="249" spans="2:13" x14ac:dyDescent="0.25">
      <c r="B249" t="s">
        <v>306</v>
      </c>
      <c r="C249" t="s">
        <v>1062</v>
      </c>
      <c r="D249" t="s">
        <v>1063</v>
      </c>
      <c r="E249">
        <v>4530</v>
      </c>
      <c r="F249">
        <v>2</v>
      </c>
      <c r="I249" t="s">
        <v>277</v>
      </c>
      <c r="J249" t="s">
        <v>277</v>
      </c>
      <c r="K249" t="s">
        <v>309</v>
      </c>
      <c r="L249" t="s">
        <v>1064</v>
      </c>
      <c r="M249">
        <v>73994</v>
      </c>
    </row>
    <row r="250" spans="2:13" x14ac:dyDescent="0.25">
      <c r="B250" t="s">
        <v>615</v>
      </c>
      <c r="C250" t="s">
        <v>1065</v>
      </c>
      <c r="D250" t="s">
        <v>619</v>
      </c>
      <c r="E250">
        <v>48479</v>
      </c>
      <c r="F250">
        <v>1</v>
      </c>
      <c r="G250" t="s">
        <v>1066</v>
      </c>
      <c r="H250" t="s">
        <v>619</v>
      </c>
      <c r="I250" t="s">
        <v>618</v>
      </c>
      <c r="J250" t="s">
        <v>619</v>
      </c>
      <c r="K250" t="s">
        <v>620</v>
      </c>
      <c r="L250" t="s">
        <v>1067</v>
      </c>
      <c r="M250">
        <v>36017</v>
      </c>
    </row>
    <row r="251" spans="2:13" x14ac:dyDescent="0.25">
      <c r="B251" t="s">
        <v>306</v>
      </c>
      <c r="C251" t="s">
        <v>1068</v>
      </c>
      <c r="D251" t="s">
        <v>1069</v>
      </c>
      <c r="E251">
        <v>71200</v>
      </c>
      <c r="F251">
        <v>1</v>
      </c>
      <c r="G251" t="s">
        <v>1070</v>
      </c>
      <c r="H251" t="s">
        <v>1069</v>
      </c>
      <c r="I251" t="s">
        <v>313</v>
      </c>
      <c r="J251" t="s">
        <v>314</v>
      </c>
      <c r="K251" t="s">
        <v>309</v>
      </c>
      <c r="L251" t="s">
        <v>1071</v>
      </c>
      <c r="M251">
        <v>73601</v>
      </c>
    </row>
    <row r="252" spans="2:13" x14ac:dyDescent="0.25">
      <c r="B252" t="s">
        <v>913</v>
      </c>
      <c r="C252" t="s">
        <v>1072</v>
      </c>
      <c r="D252" t="s">
        <v>1019</v>
      </c>
      <c r="E252">
        <v>91727</v>
      </c>
      <c r="F252">
        <v>1</v>
      </c>
      <c r="G252" t="s">
        <v>1073</v>
      </c>
      <c r="H252" t="s">
        <v>1019</v>
      </c>
      <c r="I252" t="s">
        <v>1018</v>
      </c>
      <c r="J252" t="s">
        <v>1019</v>
      </c>
      <c r="K252" t="s">
        <v>916</v>
      </c>
      <c r="L252" t="s">
        <v>1074</v>
      </c>
      <c r="M252">
        <v>53002</v>
      </c>
    </row>
    <row r="253" spans="2:13" x14ac:dyDescent="0.25">
      <c r="B253" t="s">
        <v>886</v>
      </c>
      <c r="C253" t="s">
        <v>1075</v>
      </c>
      <c r="D253" t="s">
        <v>1076</v>
      </c>
      <c r="E253">
        <v>1413</v>
      </c>
      <c r="F253">
        <v>2</v>
      </c>
      <c r="I253" t="s">
        <v>277</v>
      </c>
      <c r="J253" t="s">
        <v>277</v>
      </c>
      <c r="K253" t="s">
        <v>889</v>
      </c>
      <c r="L253" t="s">
        <v>1077</v>
      </c>
      <c r="M253">
        <v>66902</v>
      </c>
    </row>
    <row r="254" spans="2:13" x14ac:dyDescent="0.25">
      <c r="B254" t="s">
        <v>306</v>
      </c>
      <c r="C254" t="s">
        <v>1078</v>
      </c>
      <c r="D254" t="s">
        <v>1079</v>
      </c>
      <c r="E254">
        <v>501</v>
      </c>
      <c r="F254">
        <v>2</v>
      </c>
      <c r="I254" t="s">
        <v>277</v>
      </c>
      <c r="J254" t="s">
        <v>277</v>
      </c>
      <c r="K254" t="s">
        <v>309</v>
      </c>
      <c r="L254" t="s">
        <v>1080</v>
      </c>
      <c r="M254">
        <v>74706</v>
      </c>
    </row>
    <row r="255" spans="2:13" x14ac:dyDescent="0.25">
      <c r="B255" t="s">
        <v>615</v>
      </c>
      <c r="C255" t="s">
        <v>1081</v>
      </c>
      <c r="D255" t="s">
        <v>1082</v>
      </c>
      <c r="E255">
        <v>7806</v>
      </c>
      <c r="F255">
        <v>2</v>
      </c>
      <c r="I255" t="s">
        <v>277</v>
      </c>
      <c r="J255" t="s">
        <v>277</v>
      </c>
      <c r="K255" t="s">
        <v>620</v>
      </c>
      <c r="L255" t="s">
        <v>1083</v>
      </c>
      <c r="M255">
        <v>36221</v>
      </c>
    </row>
    <row r="256" spans="2:13" x14ac:dyDescent="0.25">
      <c r="B256" t="s">
        <v>615</v>
      </c>
      <c r="C256" t="s">
        <v>1084</v>
      </c>
      <c r="D256" t="s">
        <v>1085</v>
      </c>
      <c r="E256">
        <v>16658</v>
      </c>
      <c r="F256">
        <v>2</v>
      </c>
      <c r="I256" t="s">
        <v>618</v>
      </c>
      <c r="J256" t="s">
        <v>619</v>
      </c>
      <c r="K256" t="s">
        <v>620</v>
      </c>
      <c r="L256" t="s">
        <v>1086</v>
      </c>
      <c r="M256">
        <v>36251</v>
      </c>
    </row>
    <row r="257" spans="2:13" x14ac:dyDescent="0.25">
      <c r="B257" t="s">
        <v>1005</v>
      </c>
      <c r="C257" t="s">
        <v>1087</v>
      </c>
      <c r="D257" t="s">
        <v>1088</v>
      </c>
      <c r="E257">
        <v>22257</v>
      </c>
      <c r="F257">
        <v>2</v>
      </c>
      <c r="I257" t="s">
        <v>277</v>
      </c>
      <c r="J257" t="s">
        <v>277</v>
      </c>
      <c r="K257" t="s">
        <v>1008</v>
      </c>
      <c r="L257" t="s">
        <v>1089</v>
      </c>
      <c r="M257">
        <v>33901</v>
      </c>
    </row>
    <row r="258" spans="2:13" x14ac:dyDescent="0.25">
      <c r="B258" t="s">
        <v>1005</v>
      </c>
      <c r="C258" t="s">
        <v>1090</v>
      </c>
      <c r="D258" t="s">
        <v>1091</v>
      </c>
      <c r="E258">
        <v>11032</v>
      </c>
      <c r="F258">
        <v>2</v>
      </c>
      <c r="I258" t="s">
        <v>277</v>
      </c>
      <c r="J258" t="s">
        <v>277</v>
      </c>
      <c r="K258" t="s">
        <v>1008</v>
      </c>
      <c r="L258" t="s">
        <v>1092</v>
      </c>
      <c r="M258">
        <v>34201</v>
      </c>
    </row>
    <row r="259" spans="2:13" x14ac:dyDescent="0.25">
      <c r="B259" t="s">
        <v>306</v>
      </c>
      <c r="C259" t="s">
        <v>1093</v>
      </c>
      <c r="D259" t="s">
        <v>1094</v>
      </c>
      <c r="E259">
        <v>1009</v>
      </c>
      <c r="F259">
        <v>2</v>
      </c>
      <c r="I259" t="s">
        <v>277</v>
      </c>
      <c r="J259" t="s">
        <v>277</v>
      </c>
      <c r="K259" t="s">
        <v>309</v>
      </c>
      <c r="L259" t="s">
        <v>1095</v>
      </c>
      <c r="M259">
        <v>73991</v>
      </c>
    </row>
    <row r="260" spans="2:13" x14ac:dyDescent="0.25">
      <c r="B260" t="s">
        <v>1005</v>
      </c>
      <c r="C260" t="s">
        <v>1096</v>
      </c>
      <c r="D260" t="s">
        <v>1097</v>
      </c>
      <c r="E260">
        <v>6145</v>
      </c>
      <c r="F260">
        <v>2</v>
      </c>
      <c r="I260" t="s">
        <v>1050</v>
      </c>
      <c r="J260" t="s">
        <v>1048</v>
      </c>
      <c r="K260" t="s">
        <v>1008</v>
      </c>
      <c r="L260" t="s">
        <v>1098</v>
      </c>
      <c r="M260">
        <v>32100</v>
      </c>
    </row>
    <row r="261" spans="2:13" x14ac:dyDescent="0.25">
      <c r="B261" t="s">
        <v>1005</v>
      </c>
      <c r="C261" t="s">
        <v>1099</v>
      </c>
      <c r="D261" t="s">
        <v>1100</v>
      </c>
      <c r="E261">
        <v>7131</v>
      </c>
      <c r="F261">
        <v>2</v>
      </c>
      <c r="I261" t="s">
        <v>1050</v>
      </c>
      <c r="J261" t="s">
        <v>1048</v>
      </c>
      <c r="K261" t="s">
        <v>1008</v>
      </c>
      <c r="L261" t="s">
        <v>1101</v>
      </c>
      <c r="M261">
        <v>33401</v>
      </c>
    </row>
    <row r="262" spans="2:13" x14ac:dyDescent="0.25">
      <c r="B262" t="s">
        <v>284</v>
      </c>
      <c r="C262" t="s">
        <v>1102</v>
      </c>
      <c r="D262" t="s">
        <v>1103</v>
      </c>
      <c r="E262">
        <v>1445</v>
      </c>
      <c r="F262">
        <v>2</v>
      </c>
      <c r="I262" t="s">
        <v>277</v>
      </c>
      <c r="J262" t="s">
        <v>277</v>
      </c>
      <c r="K262" t="s">
        <v>289</v>
      </c>
      <c r="L262" t="s">
        <v>1104</v>
      </c>
      <c r="M262">
        <v>79607</v>
      </c>
    </row>
    <row r="263" spans="2:13" x14ac:dyDescent="0.25">
      <c r="B263" t="s">
        <v>1005</v>
      </c>
      <c r="C263" t="s">
        <v>1105</v>
      </c>
      <c r="D263" t="s">
        <v>1106</v>
      </c>
      <c r="E263">
        <v>6996</v>
      </c>
      <c r="F263">
        <v>2</v>
      </c>
      <c r="I263" t="s">
        <v>1050</v>
      </c>
      <c r="J263" t="s">
        <v>1048</v>
      </c>
      <c r="K263" t="s">
        <v>1008</v>
      </c>
      <c r="L263" t="s">
        <v>1107</v>
      </c>
      <c r="M263">
        <v>33023</v>
      </c>
    </row>
    <row r="264" spans="2:13" x14ac:dyDescent="0.25">
      <c r="B264" t="s">
        <v>1005</v>
      </c>
      <c r="C264" t="s">
        <v>1108</v>
      </c>
      <c r="D264" t="s">
        <v>1109</v>
      </c>
      <c r="E264">
        <v>3265</v>
      </c>
      <c r="F264">
        <v>2</v>
      </c>
      <c r="I264" t="s">
        <v>1050</v>
      </c>
      <c r="J264" t="s">
        <v>1048</v>
      </c>
      <c r="K264" t="s">
        <v>1008</v>
      </c>
      <c r="L264" t="s">
        <v>1110</v>
      </c>
      <c r="M264">
        <v>33026</v>
      </c>
    </row>
    <row r="265" spans="2:13" x14ac:dyDescent="0.25">
      <c r="B265" t="s">
        <v>1005</v>
      </c>
      <c r="C265" t="s">
        <v>1111</v>
      </c>
      <c r="D265" t="s">
        <v>1112</v>
      </c>
      <c r="E265">
        <v>5082</v>
      </c>
      <c r="F265">
        <v>2</v>
      </c>
      <c r="I265" t="s">
        <v>1050</v>
      </c>
      <c r="J265" t="s">
        <v>1048</v>
      </c>
      <c r="K265" t="s">
        <v>1008</v>
      </c>
      <c r="L265" t="s">
        <v>1113</v>
      </c>
      <c r="M265">
        <v>33011</v>
      </c>
    </row>
    <row r="266" spans="2:13" x14ac:dyDescent="0.25">
      <c r="B266" t="s">
        <v>1005</v>
      </c>
      <c r="C266" t="s">
        <v>1114</v>
      </c>
      <c r="D266" t="s">
        <v>1115</v>
      </c>
      <c r="E266">
        <v>1176</v>
      </c>
      <c r="F266">
        <v>2</v>
      </c>
      <c r="I266" t="s">
        <v>1050</v>
      </c>
      <c r="J266" t="s">
        <v>1048</v>
      </c>
      <c r="K266" t="s">
        <v>1008</v>
      </c>
      <c r="L266" t="s">
        <v>1116</v>
      </c>
      <c r="M266">
        <v>33023</v>
      </c>
    </row>
    <row r="267" spans="2:13" x14ac:dyDescent="0.25">
      <c r="B267" t="s">
        <v>1005</v>
      </c>
      <c r="C267" t="s">
        <v>1117</v>
      </c>
      <c r="D267" t="s">
        <v>1118</v>
      </c>
      <c r="E267">
        <v>3341</v>
      </c>
      <c r="F267">
        <v>2</v>
      </c>
      <c r="I267" t="s">
        <v>1050</v>
      </c>
      <c r="J267" t="s">
        <v>1048</v>
      </c>
      <c r="K267" t="s">
        <v>1008</v>
      </c>
      <c r="L267" t="s">
        <v>1119</v>
      </c>
      <c r="M267">
        <v>33008</v>
      </c>
    </row>
    <row r="268" spans="2:13" x14ac:dyDescent="0.25">
      <c r="B268" t="s">
        <v>1005</v>
      </c>
      <c r="C268" t="s">
        <v>1120</v>
      </c>
      <c r="D268" t="s">
        <v>1121</v>
      </c>
      <c r="E268">
        <v>14383</v>
      </c>
      <c r="F268">
        <v>2</v>
      </c>
      <c r="I268" t="s">
        <v>1050</v>
      </c>
      <c r="J268" t="s">
        <v>1048</v>
      </c>
      <c r="K268" t="s">
        <v>1008</v>
      </c>
      <c r="L268" t="s">
        <v>1122</v>
      </c>
      <c r="M268">
        <v>33701</v>
      </c>
    </row>
    <row r="269" spans="2:13" x14ac:dyDescent="0.25">
      <c r="B269" t="s">
        <v>1005</v>
      </c>
      <c r="C269" t="s">
        <v>1123</v>
      </c>
      <c r="D269" t="s">
        <v>1124</v>
      </c>
      <c r="E269">
        <v>1321</v>
      </c>
      <c r="F269">
        <v>2</v>
      </c>
      <c r="I269" t="s">
        <v>1050</v>
      </c>
      <c r="J269" t="s">
        <v>1048</v>
      </c>
      <c r="K269" t="s">
        <v>1008</v>
      </c>
      <c r="L269" t="s">
        <v>1125</v>
      </c>
      <c r="M269">
        <v>33844</v>
      </c>
    </row>
    <row r="270" spans="2:13" x14ac:dyDescent="0.25">
      <c r="B270" t="s">
        <v>1005</v>
      </c>
      <c r="C270" t="s">
        <v>1126</v>
      </c>
      <c r="D270" t="s">
        <v>353</v>
      </c>
      <c r="E270">
        <v>2850</v>
      </c>
      <c r="F270">
        <v>2</v>
      </c>
      <c r="I270" t="s">
        <v>1050</v>
      </c>
      <c r="J270" t="s">
        <v>1048</v>
      </c>
      <c r="K270" t="s">
        <v>1008</v>
      </c>
      <c r="L270" t="s">
        <v>1127</v>
      </c>
      <c r="M270">
        <v>34201</v>
      </c>
    </row>
    <row r="271" spans="2:13" x14ac:dyDescent="0.25">
      <c r="B271" t="s">
        <v>1005</v>
      </c>
      <c r="C271" t="s">
        <v>1128</v>
      </c>
      <c r="D271" t="s">
        <v>1129</v>
      </c>
      <c r="E271">
        <v>2274</v>
      </c>
      <c r="F271">
        <v>2</v>
      </c>
      <c r="I271" t="s">
        <v>1050</v>
      </c>
      <c r="J271" t="s">
        <v>1048</v>
      </c>
      <c r="K271" t="s">
        <v>1008</v>
      </c>
      <c r="L271" t="s">
        <v>1130</v>
      </c>
      <c r="M271">
        <v>33843</v>
      </c>
    </row>
    <row r="272" spans="2:13" x14ac:dyDescent="0.25">
      <c r="B272" t="s">
        <v>548</v>
      </c>
      <c r="C272" t="s">
        <v>1131</v>
      </c>
      <c r="D272" t="s">
        <v>1132</v>
      </c>
      <c r="E272">
        <v>255</v>
      </c>
      <c r="F272">
        <v>2</v>
      </c>
      <c r="I272" t="s">
        <v>277</v>
      </c>
      <c r="J272" t="s">
        <v>277</v>
      </c>
      <c r="K272" t="s">
        <v>553</v>
      </c>
      <c r="L272" t="s">
        <v>1133</v>
      </c>
      <c r="M272">
        <v>38601</v>
      </c>
    </row>
    <row r="273" spans="2:13" x14ac:dyDescent="0.25">
      <c r="B273" t="s">
        <v>615</v>
      </c>
      <c r="C273" t="s">
        <v>1134</v>
      </c>
      <c r="D273" t="s">
        <v>1135</v>
      </c>
      <c r="E273">
        <v>23033</v>
      </c>
      <c r="F273">
        <v>2</v>
      </c>
      <c r="I273" t="s">
        <v>277</v>
      </c>
      <c r="J273" t="s">
        <v>277</v>
      </c>
      <c r="K273" t="s">
        <v>620</v>
      </c>
      <c r="L273" t="s">
        <v>1136</v>
      </c>
      <c r="M273">
        <v>35601</v>
      </c>
    </row>
    <row r="274" spans="2:13" x14ac:dyDescent="0.25">
      <c r="B274" t="s">
        <v>615</v>
      </c>
      <c r="C274" t="s">
        <v>1137</v>
      </c>
      <c r="D274" t="s">
        <v>1138</v>
      </c>
      <c r="E274">
        <v>5403</v>
      </c>
      <c r="F274">
        <v>2</v>
      </c>
      <c r="I274" t="s">
        <v>277</v>
      </c>
      <c r="J274" t="s">
        <v>277</v>
      </c>
      <c r="K274" t="s">
        <v>620</v>
      </c>
      <c r="L274" t="s">
        <v>1139</v>
      </c>
      <c r="M274">
        <v>35731</v>
      </c>
    </row>
    <row r="275" spans="2:13" x14ac:dyDescent="0.25">
      <c r="B275" t="s">
        <v>615</v>
      </c>
      <c r="C275" t="s">
        <v>1140</v>
      </c>
      <c r="D275" t="s">
        <v>1141</v>
      </c>
      <c r="E275">
        <v>13300</v>
      </c>
      <c r="F275">
        <v>2</v>
      </c>
      <c r="I275" t="s">
        <v>277</v>
      </c>
      <c r="J275" t="s">
        <v>277</v>
      </c>
      <c r="K275" t="s">
        <v>620</v>
      </c>
      <c r="L275" t="s">
        <v>1142</v>
      </c>
      <c r="M275">
        <v>35735</v>
      </c>
    </row>
    <row r="276" spans="2:13" x14ac:dyDescent="0.25">
      <c r="B276" t="s">
        <v>615</v>
      </c>
      <c r="C276" t="s">
        <v>1143</v>
      </c>
      <c r="D276" t="s">
        <v>1144</v>
      </c>
      <c r="E276">
        <v>6767</v>
      </c>
      <c r="F276">
        <v>2</v>
      </c>
      <c r="I276" t="s">
        <v>277</v>
      </c>
      <c r="J276" t="s">
        <v>277</v>
      </c>
      <c r="K276" t="s">
        <v>620</v>
      </c>
      <c r="L276" t="s">
        <v>1145</v>
      </c>
      <c r="M276">
        <v>35801</v>
      </c>
    </row>
    <row r="277" spans="2:13" x14ac:dyDescent="0.25">
      <c r="B277" t="s">
        <v>615</v>
      </c>
      <c r="C277" t="s">
        <v>1146</v>
      </c>
      <c r="D277" t="s">
        <v>1147</v>
      </c>
      <c r="E277">
        <v>4799</v>
      </c>
      <c r="F277">
        <v>2</v>
      </c>
      <c r="I277" t="s">
        <v>277</v>
      </c>
      <c r="J277" t="s">
        <v>277</v>
      </c>
      <c r="K277" t="s">
        <v>620</v>
      </c>
      <c r="L277" t="s">
        <v>1148</v>
      </c>
      <c r="M277">
        <v>35751</v>
      </c>
    </row>
    <row r="278" spans="2:13" x14ac:dyDescent="0.25">
      <c r="B278" t="s">
        <v>615</v>
      </c>
      <c r="C278" t="s">
        <v>1149</v>
      </c>
      <c r="D278" t="s">
        <v>1150</v>
      </c>
      <c r="E278">
        <v>1196</v>
      </c>
      <c r="F278">
        <v>2</v>
      </c>
      <c r="I278" t="s">
        <v>277</v>
      </c>
      <c r="J278" t="s">
        <v>277</v>
      </c>
      <c r="K278" t="s">
        <v>620</v>
      </c>
      <c r="L278" t="s">
        <v>1151</v>
      </c>
      <c r="M278">
        <v>35735</v>
      </c>
    </row>
    <row r="279" spans="2:13" x14ac:dyDescent="0.25">
      <c r="B279" t="s">
        <v>1005</v>
      </c>
      <c r="C279" t="s">
        <v>1152</v>
      </c>
      <c r="D279" t="s">
        <v>1153</v>
      </c>
      <c r="E279">
        <v>13038</v>
      </c>
      <c r="F279">
        <v>2</v>
      </c>
      <c r="I279" t="s">
        <v>277</v>
      </c>
      <c r="J279" t="s">
        <v>277</v>
      </c>
      <c r="K279" t="s">
        <v>1008</v>
      </c>
      <c r="L279" t="s">
        <v>1154</v>
      </c>
      <c r="M279">
        <v>34701</v>
      </c>
    </row>
    <row r="280" spans="2:13" x14ac:dyDescent="0.25">
      <c r="B280" t="s">
        <v>1005</v>
      </c>
      <c r="C280" t="s">
        <v>1155</v>
      </c>
      <c r="D280" t="s">
        <v>1156</v>
      </c>
      <c r="E280">
        <v>7738</v>
      </c>
      <c r="F280">
        <v>2</v>
      </c>
      <c r="I280" t="s">
        <v>277</v>
      </c>
      <c r="J280" t="s">
        <v>277</v>
      </c>
      <c r="K280" t="s">
        <v>1008</v>
      </c>
      <c r="L280" t="s">
        <v>1157</v>
      </c>
      <c r="M280">
        <v>34901</v>
      </c>
    </row>
    <row r="281" spans="2:13" x14ac:dyDescent="0.25">
      <c r="B281" t="s">
        <v>1005</v>
      </c>
      <c r="C281" t="s">
        <v>1158</v>
      </c>
      <c r="D281" t="s">
        <v>1159</v>
      </c>
      <c r="E281">
        <v>543</v>
      </c>
      <c r="F281">
        <v>2</v>
      </c>
      <c r="I281" t="s">
        <v>277</v>
      </c>
      <c r="J281" t="s">
        <v>277</v>
      </c>
      <c r="K281" t="s">
        <v>1008</v>
      </c>
      <c r="L281" t="s">
        <v>1160</v>
      </c>
      <c r="M281">
        <v>34701</v>
      </c>
    </row>
    <row r="282" spans="2:13" x14ac:dyDescent="0.25">
      <c r="B282" t="s">
        <v>392</v>
      </c>
      <c r="C282" t="s">
        <v>1161</v>
      </c>
      <c r="D282" t="s">
        <v>1162</v>
      </c>
      <c r="E282">
        <v>37525</v>
      </c>
      <c r="F282">
        <v>2</v>
      </c>
      <c r="I282" t="s">
        <v>277</v>
      </c>
      <c r="J282" t="s">
        <v>277</v>
      </c>
      <c r="K282" t="s">
        <v>397</v>
      </c>
      <c r="L282" t="s">
        <v>1163</v>
      </c>
      <c r="M282">
        <v>47001</v>
      </c>
    </row>
    <row r="283" spans="2:13" x14ac:dyDescent="0.25">
      <c r="B283" t="s">
        <v>392</v>
      </c>
      <c r="C283" t="s">
        <v>1164</v>
      </c>
      <c r="D283" t="s">
        <v>1165</v>
      </c>
      <c r="E283">
        <v>6443</v>
      </c>
      <c r="F283">
        <v>2</v>
      </c>
      <c r="I283" t="s">
        <v>277</v>
      </c>
      <c r="J283" t="s">
        <v>277</v>
      </c>
      <c r="K283" t="s">
        <v>397</v>
      </c>
      <c r="L283" t="s">
        <v>1166</v>
      </c>
      <c r="M283">
        <v>47124</v>
      </c>
    </row>
    <row r="284" spans="2:13" x14ac:dyDescent="0.25">
      <c r="B284" t="s">
        <v>392</v>
      </c>
      <c r="C284" t="s">
        <v>1167</v>
      </c>
      <c r="D284" t="s">
        <v>1168</v>
      </c>
      <c r="E284">
        <v>11616</v>
      </c>
      <c r="F284">
        <v>2</v>
      </c>
      <c r="I284" t="s">
        <v>277</v>
      </c>
      <c r="J284" t="s">
        <v>277</v>
      </c>
      <c r="K284" t="s">
        <v>397</v>
      </c>
      <c r="L284" t="s">
        <v>1169</v>
      </c>
      <c r="M284">
        <v>47301</v>
      </c>
    </row>
    <row r="285" spans="2:13" x14ac:dyDescent="0.25">
      <c r="B285" t="s">
        <v>392</v>
      </c>
      <c r="C285" t="s">
        <v>1170</v>
      </c>
      <c r="D285" t="s">
        <v>1171</v>
      </c>
      <c r="E285">
        <v>558</v>
      </c>
      <c r="F285">
        <v>2</v>
      </c>
      <c r="I285" t="s">
        <v>277</v>
      </c>
      <c r="J285" t="s">
        <v>277</v>
      </c>
      <c r="K285" t="s">
        <v>397</v>
      </c>
      <c r="L285" t="s">
        <v>1172</v>
      </c>
      <c r="M285">
        <v>47301</v>
      </c>
    </row>
    <row r="286" spans="2:13" x14ac:dyDescent="0.25">
      <c r="B286" t="s">
        <v>392</v>
      </c>
      <c r="C286" t="s">
        <v>1173</v>
      </c>
      <c r="D286" t="s">
        <v>1174</v>
      </c>
      <c r="E286">
        <v>1532</v>
      </c>
      <c r="F286">
        <v>2</v>
      </c>
      <c r="I286" t="s">
        <v>277</v>
      </c>
      <c r="J286" t="s">
        <v>277</v>
      </c>
      <c r="K286" t="s">
        <v>397</v>
      </c>
      <c r="L286" t="s">
        <v>1175</v>
      </c>
      <c r="M286">
        <v>47117</v>
      </c>
    </row>
    <row r="287" spans="2:13" x14ac:dyDescent="0.25">
      <c r="B287" t="s">
        <v>402</v>
      </c>
      <c r="C287" t="s">
        <v>1176</v>
      </c>
      <c r="D287" t="s">
        <v>1177</v>
      </c>
      <c r="E287">
        <v>48594</v>
      </c>
      <c r="F287">
        <v>2</v>
      </c>
      <c r="I287" t="s">
        <v>277</v>
      </c>
      <c r="J287" t="s">
        <v>277</v>
      </c>
      <c r="K287" t="s">
        <v>407</v>
      </c>
      <c r="L287" t="s">
        <v>1178</v>
      </c>
      <c r="M287">
        <v>40502</v>
      </c>
    </row>
    <row r="288" spans="2:13" x14ac:dyDescent="0.25">
      <c r="B288" t="s">
        <v>402</v>
      </c>
      <c r="C288" t="s">
        <v>1179</v>
      </c>
      <c r="D288" t="s">
        <v>1180</v>
      </c>
      <c r="E288">
        <v>1738</v>
      </c>
      <c r="F288">
        <v>2</v>
      </c>
      <c r="I288" t="s">
        <v>277</v>
      </c>
      <c r="J288" t="s">
        <v>277</v>
      </c>
      <c r="K288" t="s">
        <v>407</v>
      </c>
      <c r="L288" t="s">
        <v>1181</v>
      </c>
      <c r="M288">
        <v>40782</v>
      </c>
    </row>
    <row r="289" spans="2:13" x14ac:dyDescent="0.25">
      <c r="B289" t="s">
        <v>402</v>
      </c>
      <c r="C289" t="s">
        <v>1182</v>
      </c>
      <c r="D289" t="s">
        <v>1183</v>
      </c>
      <c r="E289">
        <v>5162</v>
      </c>
      <c r="F289">
        <v>2</v>
      </c>
      <c r="I289" t="s">
        <v>277</v>
      </c>
      <c r="J289" t="s">
        <v>277</v>
      </c>
      <c r="K289" t="s">
        <v>407</v>
      </c>
      <c r="L289" t="s">
        <v>1184</v>
      </c>
      <c r="M289">
        <v>40502</v>
      </c>
    </row>
    <row r="290" spans="2:13" x14ac:dyDescent="0.25">
      <c r="B290" t="s">
        <v>402</v>
      </c>
      <c r="C290" t="s">
        <v>1185</v>
      </c>
      <c r="D290" t="s">
        <v>1186</v>
      </c>
      <c r="E290">
        <v>3638</v>
      </c>
      <c r="F290">
        <v>2</v>
      </c>
      <c r="I290" t="s">
        <v>277</v>
      </c>
      <c r="J290" t="s">
        <v>277</v>
      </c>
      <c r="K290" t="s">
        <v>407</v>
      </c>
      <c r="L290" t="s">
        <v>1187</v>
      </c>
      <c r="M290">
        <v>40753</v>
      </c>
    </row>
    <row r="291" spans="2:13" x14ac:dyDescent="0.25">
      <c r="B291" t="s">
        <v>402</v>
      </c>
      <c r="C291" t="s">
        <v>1188</v>
      </c>
      <c r="D291" t="s">
        <v>1189</v>
      </c>
      <c r="E291">
        <v>11036</v>
      </c>
      <c r="F291">
        <v>2</v>
      </c>
      <c r="I291" t="s">
        <v>277</v>
      </c>
      <c r="J291" t="s">
        <v>277</v>
      </c>
      <c r="K291" t="s">
        <v>407</v>
      </c>
      <c r="L291" t="s">
        <v>1190</v>
      </c>
      <c r="M291">
        <v>40801</v>
      </c>
    </row>
    <row r="292" spans="2:13" x14ac:dyDescent="0.25">
      <c r="B292" t="s">
        <v>402</v>
      </c>
      <c r="C292" t="s">
        <v>1191</v>
      </c>
      <c r="D292" t="s">
        <v>1192</v>
      </c>
      <c r="E292">
        <v>15193</v>
      </c>
      <c r="F292">
        <v>2</v>
      </c>
      <c r="I292" t="s">
        <v>277</v>
      </c>
      <c r="J292" t="s">
        <v>277</v>
      </c>
      <c r="K292" t="s">
        <v>407</v>
      </c>
      <c r="L292" t="s">
        <v>1193</v>
      </c>
      <c r="M292">
        <v>40752</v>
      </c>
    </row>
    <row r="293" spans="2:13" x14ac:dyDescent="0.25">
      <c r="B293" t="s">
        <v>402</v>
      </c>
      <c r="C293" t="s">
        <v>1194</v>
      </c>
      <c r="D293" t="s">
        <v>1195</v>
      </c>
      <c r="E293">
        <v>48635</v>
      </c>
      <c r="F293">
        <v>1</v>
      </c>
      <c r="G293" t="s">
        <v>1196</v>
      </c>
      <c r="H293" t="s">
        <v>1197</v>
      </c>
      <c r="I293" t="s">
        <v>1198</v>
      </c>
      <c r="J293" t="s">
        <v>1197</v>
      </c>
      <c r="K293" t="s">
        <v>407</v>
      </c>
      <c r="L293" t="s">
        <v>1199</v>
      </c>
      <c r="M293">
        <v>43001</v>
      </c>
    </row>
    <row r="294" spans="2:13" x14ac:dyDescent="0.25">
      <c r="B294" t="s">
        <v>402</v>
      </c>
      <c r="C294" t="s">
        <v>1200</v>
      </c>
      <c r="D294" t="s">
        <v>1201</v>
      </c>
      <c r="E294">
        <v>19241</v>
      </c>
      <c r="F294">
        <v>1</v>
      </c>
      <c r="G294" t="s">
        <v>1196</v>
      </c>
      <c r="H294" t="s">
        <v>1197</v>
      </c>
      <c r="I294" t="s">
        <v>1198</v>
      </c>
      <c r="J294" t="s">
        <v>1197</v>
      </c>
      <c r="K294" t="s">
        <v>407</v>
      </c>
      <c r="L294" t="s">
        <v>1202</v>
      </c>
      <c r="M294">
        <v>43111</v>
      </c>
    </row>
    <row r="295" spans="2:13" x14ac:dyDescent="0.25">
      <c r="B295" t="s">
        <v>402</v>
      </c>
      <c r="C295" t="s">
        <v>1203</v>
      </c>
      <c r="D295" t="s">
        <v>1204</v>
      </c>
      <c r="E295">
        <v>18246</v>
      </c>
      <c r="F295">
        <v>2</v>
      </c>
      <c r="I295" t="s">
        <v>277</v>
      </c>
      <c r="J295" t="s">
        <v>277</v>
      </c>
      <c r="K295" t="s">
        <v>407</v>
      </c>
      <c r="L295" t="s">
        <v>1205</v>
      </c>
      <c r="M295">
        <v>43201</v>
      </c>
    </row>
    <row r="296" spans="2:13" x14ac:dyDescent="0.25">
      <c r="B296" t="s">
        <v>402</v>
      </c>
      <c r="C296" t="s">
        <v>1206</v>
      </c>
      <c r="D296" t="s">
        <v>1207</v>
      </c>
      <c r="E296">
        <v>14526</v>
      </c>
      <c r="F296">
        <v>2</v>
      </c>
      <c r="I296" t="s">
        <v>277</v>
      </c>
      <c r="J296" t="s">
        <v>277</v>
      </c>
      <c r="K296" t="s">
        <v>407</v>
      </c>
      <c r="L296" t="s">
        <v>1208</v>
      </c>
      <c r="M296">
        <v>43151</v>
      </c>
    </row>
    <row r="297" spans="2:13" x14ac:dyDescent="0.25">
      <c r="B297" t="s">
        <v>402</v>
      </c>
      <c r="C297" t="s">
        <v>1209</v>
      </c>
      <c r="D297" t="s">
        <v>1210</v>
      </c>
      <c r="E297">
        <v>679</v>
      </c>
      <c r="F297">
        <v>2</v>
      </c>
      <c r="I297" t="s">
        <v>1198</v>
      </c>
      <c r="J297" t="s">
        <v>1197</v>
      </c>
      <c r="K297" t="s">
        <v>407</v>
      </c>
      <c r="L297" t="s">
        <v>1211</v>
      </c>
      <c r="M297">
        <v>43111</v>
      </c>
    </row>
    <row r="298" spans="2:13" x14ac:dyDescent="0.25">
      <c r="B298" t="s">
        <v>392</v>
      </c>
      <c r="C298" t="s">
        <v>1212</v>
      </c>
      <c r="D298" t="s">
        <v>1213</v>
      </c>
      <c r="E298">
        <v>45773</v>
      </c>
      <c r="F298">
        <v>2</v>
      </c>
      <c r="I298" t="s">
        <v>277</v>
      </c>
      <c r="J298" t="s">
        <v>277</v>
      </c>
      <c r="K298" t="s">
        <v>397</v>
      </c>
      <c r="L298" t="s">
        <v>1214</v>
      </c>
      <c r="M298">
        <v>46804</v>
      </c>
    </row>
    <row r="299" spans="2:13" x14ac:dyDescent="0.25">
      <c r="B299" t="s">
        <v>392</v>
      </c>
      <c r="C299" t="s">
        <v>1215</v>
      </c>
      <c r="D299" t="s">
        <v>1216</v>
      </c>
      <c r="E299">
        <v>3084</v>
      </c>
      <c r="F299">
        <v>2</v>
      </c>
      <c r="I299" t="s">
        <v>277</v>
      </c>
      <c r="J299" t="s">
        <v>277</v>
      </c>
      <c r="K299" t="s">
        <v>397</v>
      </c>
      <c r="L299" t="s">
        <v>1217</v>
      </c>
      <c r="M299">
        <v>46861</v>
      </c>
    </row>
    <row r="300" spans="2:13" x14ac:dyDescent="0.25">
      <c r="B300" t="s">
        <v>392</v>
      </c>
      <c r="C300" t="s">
        <v>1218</v>
      </c>
      <c r="D300" t="s">
        <v>1219</v>
      </c>
      <c r="E300">
        <v>610</v>
      </c>
      <c r="F300">
        <v>2</v>
      </c>
      <c r="I300" t="s">
        <v>277</v>
      </c>
      <c r="J300" t="s">
        <v>277</v>
      </c>
      <c r="K300" t="s">
        <v>397</v>
      </c>
      <c r="L300" t="s">
        <v>1220</v>
      </c>
      <c r="M300">
        <v>46821</v>
      </c>
    </row>
    <row r="301" spans="2:13" x14ac:dyDescent="0.25">
      <c r="B301" t="s">
        <v>392</v>
      </c>
      <c r="C301" t="s">
        <v>1221</v>
      </c>
      <c r="D301" t="s">
        <v>1222</v>
      </c>
      <c r="E301">
        <v>831</v>
      </c>
      <c r="F301">
        <v>2</v>
      </c>
      <c r="I301" t="s">
        <v>277</v>
      </c>
      <c r="J301" t="s">
        <v>277</v>
      </c>
      <c r="K301" t="s">
        <v>397</v>
      </c>
      <c r="L301" t="s">
        <v>1223</v>
      </c>
      <c r="M301">
        <v>46821</v>
      </c>
    </row>
    <row r="302" spans="2:13" x14ac:dyDescent="0.25">
      <c r="B302" t="s">
        <v>392</v>
      </c>
      <c r="C302" t="s">
        <v>1224</v>
      </c>
      <c r="D302" t="s">
        <v>1225</v>
      </c>
      <c r="E302">
        <v>1053</v>
      </c>
      <c r="F302">
        <v>2</v>
      </c>
      <c r="I302" t="s">
        <v>277</v>
      </c>
      <c r="J302" t="s">
        <v>277</v>
      </c>
      <c r="K302" t="s">
        <v>397</v>
      </c>
      <c r="L302" t="s">
        <v>1226</v>
      </c>
      <c r="M302">
        <v>46846</v>
      </c>
    </row>
    <row r="303" spans="2:13" x14ac:dyDescent="0.25">
      <c r="B303" t="s">
        <v>392</v>
      </c>
      <c r="C303" t="s">
        <v>1227</v>
      </c>
      <c r="D303" t="s">
        <v>1228</v>
      </c>
      <c r="E303">
        <v>6216</v>
      </c>
      <c r="F303">
        <v>2</v>
      </c>
      <c r="I303" t="s">
        <v>277</v>
      </c>
      <c r="J303" t="s">
        <v>277</v>
      </c>
      <c r="K303" t="s">
        <v>397</v>
      </c>
      <c r="L303" t="s">
        <v>1229</v>
      </c>
      <c r="M303">
        <v>46841</v>
      </c>
    </row>
    <row r="304" spans="2:13" x14ac:dyDescent="0.25">
      <c r="B304" t="s">
        <v>392</v>
      </c>
      <c r="C304" t="s">
        <v>1230</v>
      </c>
      <c r="D304" t="s">
        <v>1231</v>
      </c>
      <c r="E304">
        <v>2682</v>
      </c>
      <c r="F304">
        <v>2</v>
      </c>
      <c r="I304" t="s">
        <v>277</v>
      </c>
      <c r="J304" t="s">
        <v>277</v>
      </c>
      <c r="K304" t="s">
        <v>397</v>
      </c>
      <c r="L304" t="s">
        <v>1232</v>
      </c>
      <c r="M304">
        <v>46845</v>
      </c>
    </row>
    <row r="305" spans="2:13" x14ac:dyDescent="0.25">
      <c r="B305" t="s">
        <v>392</v>
      </c>
      <c r="C305" t="s">
        <v>1233</v>
      </c>
      <c r="D305" t="s">
        <v>396</v>
      </c>
      <c r="E305">
        <v>104802</v>
      </c>
      <c r="F305">
        <v>1</v>
      </c>
      <c r="G305" t="s">
        <v>1234</v>
      </c>
      <c r="H305" t="s">
        <v>396</v>
      </c>
      <c r="I305" t="s">
        <v>395</v>
      </c>
      <c r="J305" t="s">
        <v>396</v>
      </c>
      <c r="K305" t="s">
        <v>397</v>
      </c>
      <c r="L305" t="s">
        <v>1235</v>
      </c>
      <c r="M305">
        <v>46001</v>
      </c>
    </row>
    <row r="306" spans="2:13" x14ac:dyDescent="0.25">
      <c r="B306" t="s">
        <v>392</v>
      </c>
      <c r="C306" t="s">
        <v>1236</v>
      </c>
      <c r="D306" t="s">
        <v>1237</v>
      </c>
      <c r="E306">
        <v>7476</v>
      </c>
      <c r="F306">
        <v>2</v>
      </c>
      <c r="I306" t="s">
        <v>395</v>
      </c>
      <c r="J306" t="s">
        <v>396</v>
      </c>
      <c r="K306" t="s">
        <v>397</v>
      </c>
      <c r="L306" t="s">
        <v>1238</v>
      </c>
      <c r="M306">
        <v>46331</v>
      </c>
    </row>
    <row r="307" spans="2:13" x14ac:dyDescent="0.25">
      <c r="B307" t="s">
        <v>392</v>
      </c>
      <c r="C307" t="s">
        <v>1239</v>
      </c>
      <c r="D307" t="s">
        <v>1240</v>
      </c>
      <c r="E307">
        <v>7735</v>
      </c>
      <c r="F307">
        <v>2</v>
      </c>
      <c r="I307" t="s">
        <v>277</v>
      </c>
      <c r="J307" t="s">
        <v>277</v>
      </c>
      <c r="K307" t="s">
        <v>397</v>
      </c>
      <c r="L307" t="s">
        <v>1241</v>
      </c>
      <c r="M307">
        <v>46334</v>
      </c>
    </row>
    <row r="308" spans="2:13" x14ac:dyDescent="0.25">
      <c r="B308" t="s">
        <v>392</v>
      </c>
      <c r="C308" t="s">
        <v>1242</v>
      </c>
      <c r="D308" t="s">
        <v>1243</v>
      </c>
      <c r="E308">
        <v>1314</v>
      </c>
      <c r="F308">
        <v>2</v>
      </c>
      <c r="I308" t="s">
        <v>395</v>
      </c>
      <c r="J308" t="s">
        <v>396</v>
      </c>
      <c r="K308" t="s">
        <v>397</v>
      </c>
      <c r="L308" t="s">
        <v>1244</v>
      </c>
      <c r="M308">
        <v>46312</v>
      </c>
    </row>
    <row r="309" spans="2:13" x14ac:dyDescent="0.25">
      <c r="B309" t="s">
        <v>402</v>
      </c>
      <c r="C309" t="s">
        <v>1245</v>
      </c>
      <c r="D309" t="s">
        <v>1246</v>
      </c>
      <c r="E309">
        <v>23849</v>
      </c>
      <c r="F309">
        <v>2</v>
      </c>
      <c r="I309" t="s">
        <v>277</v>
      </c>
      <c r="J309" t="s">
        <v>277</v>
      </c>
      <c r="K309" t="s">
        <v>407</v>
      </c>
      <c r="L309" t="s">
        <v>1247</v>
      </c>
      <c r="M309">
        <v>41201</v>
      </c>
    </row>
    <row r="310" spans="2:13" x14ac:dyDescent="0.25">
      <c r="B310" t="s">
        <v>402</v>
      </c>
      <c r="C310" t="s">
        <v>1248</v>
      </c>
      <c r="D310" t="s">
        <v>1249</v>
      </c>
      <c r="E310">
        <v>551</v>
      </c>
      <c r="F310">
        <v>2</v>
      </c>
      <c r="I310" t="s">
        <v>277</v>
      </c>
      <c r="J310" t="s">
        <v>277</v>
      </c>
      <c r="K310" t="s">
        <v>407</v>
      </c>
      <c r="L310" t="s">
        <v>1250</v>
      </c>
      <c r="M310">
        <v>41301</v>
      </c>
    </row>
    <row r="311" spans="2:13" x14ac:dyDescent="0.25">
      <c r="B311" t="s">
        <v>355</v>
      </c>
      <c r="C311" t="s">
        <v>1251</v>
      </c>
      <c r="D311" t="s">
        <v>1252</v>
      </c>
      <c r="E311">
        <v>1871</v>
      </c>
      <c r="F311">
        <v>2</v>
      </c>
      <c r="I311" t="s">
        <v>358</v>
      </c>
      <c r="J311" t="s">
        <v>359</v>
      </c>
      <c r="K311" t="s">
        <v>360</v>
      </c>
      <c r="L311" t="s">
        <v>1253</v>
      </c>
      <c r="M311">
        <v>25101</v>
      </c>
    </row>
    <row r="312" spans="2:13" x14ac:dyDescent="0.25">
      <c r="B312" t="s">
        <v>355</v>
      </c>
      <c r="C312" t="s">
        <v>1254</v>
      </c>
      <c r="D312" t="s">
        <v>1255</v>
      </c>
      <c r="E312">
        <v>1719</v>
      </c>
      <c r="F312">
        <v>2</v>
      </c>
      <c r="I312" t="s">
        <v>358</v>
      </c>
      <c r="J312" t="s">
        <v>359</v>
      </c>
      <c r="K312" t="s">
        <v>360</v>
      </c>
      <c r="L312" t="s">
        <v>1256</v>
      </c>
      <c r="M312">
        <v>25082</v>
      </c>
    </row>
    <row r="313" spans="2:13" x14ac:dyDescent="0.25">
      <c r="B313" t="s">
        <v>402</v>
      </c>
      <c r="C313" t="s">
        <v>1257</v>
      </c>
      <c r="D313" t="s">
        <v>1258</v>
      </c>
      <c r="E313">
        <v>277</v>
      </c>
      <c r="F313">
        <v>2</v>
      </c>
      <c r="I313" t="s">
        <v>277</v>
      </c>
      <c r="J313" t="s">
        <v>277</v>
      </c>
      <c r="K313" t="s">
        <v>407</v>
      </c>
      <c r="L313" t="s">
        <v>1259</v>
      </c>
      <c r="M313">
        <v>41301</v>
      </c>
    </row>
    <row r="314" spans="2:13" x14ac:dyDescent="0.25">
      <c r="B314" t="s">
        <v>402</v>
      </c>
      <c r="C314" t="s">
        <v>1260</v>
      </c>
      <c r="D314" t="s">
        <v>1261</v>
      </c>
      <c r="E314">
        <v>8840</v>
      </c>
      <c r="F314">
        <v>2</v>
      </c>
      <c r="I314" t="s">
        <v>277</v>
      </c>
      <c r="J314" t="s">
        <v>277</v>
      </c>
      <c r="K314" t="s">
        <v>407</v>
      </c>
      <c r="L314" t="s">
        <v>1262</v>
      </c>
      <c r="M314">
        <v>41002</v>
      </c>
    </row>
    <row r="315" spans="2:13" x14ac:dyDescent="0.25">
      <c r="B315" t="s">
        <v>402</v>
      </c>
      <c r="C315" t="s">
        <v>1263</v>
      </c>
      <c r="D315" t="s">
        <v>1264</v>
      </c>
      <c r="E315">
        <v>347</v>
      </c>
      <c r="F315">
        <v>2</v>
      </c>
      <c r="I315" t="s">
        <v>277</v>
      </c>
      <c r="J315" t="s">
        <v>277</v>
      </c>
      <c r="K315" t="s">
        <v>407</v>
      </c>
      <c r="L315" t="s">
        <v>1265</v>
      </c>
      <c r="M315">
        <v>41002</v>
      </c>
    </row>
    <row r="316" spans="2:13" x14ac:dyDescent="0.25">
      <c r="B316" t="s">
        <v>402</v>
      </c>
      <c r="C316" t="s">
        <v>1266</v>
      </c>
      <c r="D316" t="s">
        <v>1267</v>
      </c>
      <c r="E316">
        <v>728</v>
      </c>
      <c r="F316">
        <v>2</v>
      </c>
      <c r="I316" t="s">
        <v>277</v>
      </c>
      <c r="J316" t="s">
        <v>277</v>
      </c>
      <c r="K316" t="s">
        <v>407</v>
      </c>
      <c r="L316" t="s">
        <v>1268</v>
      </c>
      <c r="M316">
        <v>41002</v>
      </c>
    </row>
    <row r="317" spans="2:13" x14ac:dyDescent="0.25">
      <c r="B317" t="s">
        <v>402</v>
      </c>
      <c r="C317" t="s">
        <v>1269</v>
      </c>
      <c r="D317" t="s">
        <v>1270</v>
      </c>
      <c r="E317">
        <v>12847</v>
      </c>
      <c r="F317">
        <v>2</v>
      </c>
      <c r="I317" t="s">
        <v>277</v>
      </c>
      <c r="J317" t="s">
        <v>277</v>
      </c>
      <c r="K317" t="s">
        <v>407</v>
      </c>
      <c r="L317" t="s">
        <v>1271</v>
      </c>
      <c r="M317">
        <v>41301</v>
      </c>
    </row>
    <row r="318" spans="2:13" x14ac:dyDescent="0.25">
      <c r="B318" t="s">
        <v>402</v>
      </c>
      <c r="C318" t="s">
        <v>1272</v>
      </c>
      <c r="D318" t="s">
        <v>1273</v>
      </c>
      <c r="E318">
        <v>8695</v>
      </c>
      <c r="F318">
        <v>2</v>
      </c>
      <c r="I318" t="s">
        <v>277</v>
      </c>
      <c r="J318" t="s">
        <v>277</v>
      </c>
      <c r="K318" t="s">
        <v>407</v>
      </c>
      <c r="L318" t="s">
        <v>1274</v>
      </c>
      <c r="M318">
        <v>41108</v>
      </c>
    </row>
    <row r="319" spans="2:13" x14ac:dyDescent="0.25">
      <c r="B319" t="s">
        <v>402</v>
      </c>
      <c r="C319" t="s">
        <v>1275</v>
      </c>
      <c r="D319" t="s">
        <v>1276</v>
      </c>
      <c r="E319">
        <v>1565</v>
      </c>
      <c r="F319">
        <v>2</v>
      </c>
      <c r="I319" t="s">
        <v>277</v>
      </c>
      <c r="J319" t="s">
        <v>277</v>
      </c>
      <c r="K319" t="s">
        <v>407</v>
      </c>
      <c r="L319" t="s">
        <v>1277</v>
      </c>
      <c r="M319">
        <v>41141</v>
      </c>
    </row>
    <row r="320" spans="2:13" x14ac:dyDescent="0.25">
      <c r="B320" t="s">
        <v>402</v>
      </c>
      <c r="C320" t="s">
        <v>1278</v>
      </c>
      <c r="D320" t="s">
        <v>1279</v>
      </c>
      <c r="E320">
        <v>18313</v>
      </c>
      <c r="F320">
        <v>2</v>
      </c>
      <c r="I320" t="s">
        <v>277</v>
      </c>
      <c r="J320" t="s">
        <v>277</v>
      </c>
      <c r="K320" t="s">
        <v>407</v>
      </c>
      <c r="L320" t="s">
        <v>1280</v>
      </c>
      <c r="M320">
        <v>44001</v>
      </c>
    </row>
    <row r="321" spans="2:13" x14ac:dyDescent="0.25">
      <c r="B321" t="s">
        <v>402</v>
      </c>
      <c r="C321" t="s">
        <v>1281</v>
      </c>
      <c r="D321" t="s">
        <v>1282</v>
      </c>
      <c r="E321">
        <v>6386</v>
      </c>
      <c r="F321">
        <v>2</v>
      </c>
      <c r="I321" t="s">
        <v>277</v>
      </c>
      <c r="J321" t="s">
        <v>277</v>
      </c>
      <c r="K321" t="s">
        <v>407</v>
      </c>
      <c r="L321" t="s">
        <v>1283</v>
      </c>
      <c r="M321">
        <v>44101</v>
      </c>
    </row>
    <row r="322" spans="2:13" x14ac:dyDescent="0.25">
      <c r="B322" t="s">
        <v>402</v>
      </c>
      <c r="C322" t="s">
        <v>1284</v>
      </c>
      <c r="D322" t="s">
        <v>1285</v>
      </c>
      <c r="E322">
        <v>19047</v>
      </c>
      <c r="F322">
        <v>2</v>
      </c>
      <c r="I322" t="s">
        <v>277</v>
      </c>
      <c r="J322" t="s">
        <v>277</v>
      </c>
      <c r="K322" t="s">
        <v>407</v>
      </c>
      <c r="L322" t="s">
        <v>1286</v>
      </c>
      <c r="M322">
        <v>43801</v>
      </c>
    </row>
    <row r="323" spans="2:13" x14ac:dyDescent="0.25">
      <c r="B323" t="s">
        <v>402</v>
      </c>
      <c r="C323" t="s">
        <v>1287</v>
      </c>
      <c r="D323" t="s">
        <v>1288</v>
      </c>
      <c r="E323">
        <v>66034</v>
      </c>
      <c r="F323">
        <v>1</v>
      </c>
      <c r="G323" t="s">
        <v>1289</v>
      </c>
      <c r="H323" t="s">
        <v>1288</v>
      </c>
      <c r="I323" t="s">
        <v>1290</v>
      </c>
      <c r="J323" t="s">
        <v>1288</v>
      </c>
      <c r="K323" t="s">
        <v>407</v>
      </c>
      <c r="L323" t="s">
        <v>1291</v>
      </c>
      <c r="M323">
        <v>43401</v>
      </c>
    </row>
    <row r="324" spans="2:13" x14ac:dyDescent="0.25">
      <c r="B324" t="s">
        <v>402</v>
      </c>
      <c r="C324" t="s">
        <v>1292</v>
      </c>
      <c r="D324" t="s">
        <v>1293</v>
      </c>
      <c r="E324">
        <v>23661</v>
      </c>
      <c r="F324">
        <v>2</v>
      </c>
      <c r="I324" t="s">
        <v>1290</v>
      </c>
      <c r="J324" t="s">
        <v>1288</v>
      </c>
      <c r="K324" t="s">
        <v>407</v>
      </c>
      <c r="L324" t="s">
        <v>1294</v>
      </c>
      <c r="M324">
        <v>43601</v>
      </c>
    </row>
    <row r="325" spans="2:13" x14ac:dyDescent="0.25">
      <c r="B325" t="s">
        <v>402</v>
      </c>
      <c r="C325" t="s">
        <v>1295</v>
      </c>
      <c r="D325" t="s">
        <v>1296</v>
      </c>
      <c r="E325">
        <v>3695</v>
      </c>
      <c r="F325">
        <v>2</v>
      </c>
      <c r="I325" t="s">
        <v>1290</v>
      </c>
      <c r="J325" t="s">
        <v>1288</v>
      </c>
      <c r="K325" t="s">
        <v>407</v>
      </c>
      <c r="L325" t="s">
        <v>1297</v>
      </c>
      <c r="M325">
        <v>43511</v>
      </c>
    </row>
    <row r="326" spans="2:13" x14ac:dyDescent="0.25">
      <c r="B326" t="s">
        <v>402</v>
      </c>
      <c r="C326" t="s">
        <v>1298</v>
      </c>
      <c r="D326" t="s">
        <v>1299</v>
      </c>
      <c r="E326">
        <v>679</v>
      </c>
      <c r="F326">
        <v>2</v>
      </c>
      <c r="I326" t="s">
        <v>1290</v>
      </c>
      <c r="J326" t="s">
        <v>1288</v>
      </c>
      <c r="K326" t="s">
        <v>407</v>
      </c>
      <c r="L326" t="s">
        <v>1300</v>
      </c>
      <c r="M326">
        <v>43533</v>
      </c>
    </row>
    <row r="327" spans="2:13" x14ac:dyDescent="0.25">
      <c r="B327" t="s">
        <v>402</v>
      </c>
      <c r="C327" t="s">
        <v>1301</v>
      </c>
      <c r="D327" t="s">
        <v>1302</v>
      </c>
      <c r="E327">
        <v>4843</v>
      </c>
      <c r="F327">
        <v>2</v>
      </c>
      <c r="I327" t="s">
        <v>1290</v>
      </c>
      <c r="J327" t="s">
        <v>1288</v>
      </c>
      <c r="K327" t="s">
        <v>407</v>
      </c>
      <c r="L327" t="s">
        <v>1303</v>
      </c>
      <c r="M327">
        <v>43513</v>
      </c>
    </row>
    <row r="328" spans="2:13" x14ac:dyDescent="0.25">
      <c r="B328" t="s">
        <v>402</v>
      </c>
      <c r="C328" t="s">
        <v>1304</v>
      </c>
      <c r="D328" t="s">
        <v>1305</v>
      </c>
      <c r="E328">
        <v>2178</v>
      </c>
      <c r="F328">
        <v>2</v>
      </c>
      <c r="I328" t="s">
        <v>277</v>
      </c>
      <c r="J328" t="s">
        <v>277</v>
      </c>
      <c r="K328" t="s">
        <v>407</v>
      </c>
      <c r="L328" t="s">
        <v>1306</v>
      </c>
      <c r="M328">
        <v>43401</v>
      </c>
    </row>
    <row r="329" spans="2:13" x14ac:dyDescent="0.25">
      <c r="B329" t="s">
        <v>402</v>
      </c>
      <c r="C329" t="s">
        <v>1307</v>
      </c>
      <c r="D329" t="s">
        <v>1308</v>
      </c>
      <c r="E329">
        <v>442</v>
      </c>
      <c r="F329">
        <v>2</v>
      </c>
      <c r="I329" t="s">
        <v>277</v>
      </c>
      <c r="J329" t="s">
        <v>277</v>
      </c>
      <c r="K329" t="s">
        <v>407</v>
      </c>
      <c r="L329" t="s">
        <v>1309</v>
      </c>
      <c r="M329">
        <v>43401</v>
      </c>
    </row>
    <row r="330" spans="2:13" x14ac:dyDescent="0.25">
      <c r="B330" t="s">
        <v>402</v>
      </c>
      <c r="C330" t="s">
        <v>1310</v>
      </c>
      <c r="D330" t="s">
        <v>1311</v>
      </c>
      <c r="E330">
        <v>49731</v>
      </c>
      <c r="F330">
        <v>2</v>
      </c>
      <c r="I330" t="s">
        <v>277</v>
      </c>
      <c r="J330" t="s">
        <v>277</v>
      </c>
      <c r="K330" t="s">
        <v>407</v>
      </c>
      <c r="L330" t="s">
        <v>1312</v>
      </c>
      <c r="M330">
        <v>41510</v>
      </c>
    </row>
    <row r="331" spans="2:13" x14ac:dyDescent="0.25">
      <c r="B331" t="s">
        <v>402</v>
      </c>
      <c r="C331" t="s">
        <v>1313</v>
      </c>
      <c r="D331" t="s">
        <v>1314</v>
      </c>
      <c r="E331">
        <v>17200</v>
      </c>
      <c r="F331">
        <v>2</v>
      </c>
      <c r="I331" t="s">
        <v>277</v>
      </c>
      <c r="J331" t="s">
        <v>277</v>
      </c>
      <c r="K331" t="s">
        <v>407</v>
      </c>
      <c r="L331" t="s">
        <v>1315</v>
      </c>
      <c r="M331">
        <v>41801</v>
      </c>
    </row>
    <row r="332" spans="2:13" x14ac:dyDescent="0.25">
      <c r="B332" t="s">
        <v>402</v>
      </c>
      <c r="C332" t="s">
        <v>1316</v>
      </c>
      <c r="D332" t="s">
        <v>1317</v>
      </c>
      <c r="E332">
        <v>1900</v>
      </c>
      <c r="F332">
        <v>2</v>
      </c>
      <c r="I332" t="s">
        <v>277</v>
      </c>
      <c r="J332" t="s">
        <v>277</v>
      </c>
      <c r="K332" t="s">
        <v>407</v>
      </c>
      <c r="L332" t="s">
        <v>1318</v>
      </c>
      <c r="M332">
        <v>41501</v>
      </c>
    </row>
    <row r="333" spans="2:13" x14ac:dyDescent="0.25">
      <c r="B333" t="s">
        <v>402</v>
      </c>
      <c r="C333" t="s">
        <v>1319</v>
      </c>
      <c r="D333" t="s">
        <v>1320</v>
      </c>
      <c r="E333">
        <v>7876</v>
      </c>
      <c r="F333">
        <v>2</v>
      </c>
      <c r="I333" t="s">
        <v>277</v>
      </c>
      <c r="J333" t="s">
        <v>277</v>
      </c>
      <c r="K333" t="s">
        <v>407</v>
      </c>
      <c r="L333" t="s">
        <v>1321</v>
      </c>
      <c r="M333">
        <v>41703</v>
      </c>
    </row>
    <row r="334" spans="2:13" x14ac:dyDescent="0.25">
      <c r="B334" t="s">
        <v>402</v>
      </c>
      <c r="C334" t="s">
        <v>1322</v>
      </c>
      <c r="D334" t="s">
        <v>1323</v>
      </c>
      <c r="E334">
        <v>8564</v>
      </c>
      <c r="F334">
        <v>2</v>
      </c>
      <c r="I334" t="s">
        <v>277</v>
      </c>
      <c r="J334" t="s">
        <v>277</v>
      </c>
      <c r="K334" t="s">
        <v>407</v>
      </c>
      <c r="L334" t="s">
        <v>1324</v>
      </c>
      <c r="M334">
        <v>41901</v>
      </c>
    </row>
    <row r="335" spans="2:13" x14ac:dyDescent="0.25">
      <c r="B335" t="s">
        <v>402</v>
      </c>
      <c r="C335" t="s">
        <v>1325</v>
      </c>
      <c r="D335" t="s">
        <v>1326</v>
      </c>
      <c r="E335">
        <v>1254</v>
      </c>
      <c r="F335">
        <v>2</v>
      </c>
      <c r="I335" t="s">
        <v>277</v>
      </c>
      <c r="J335" t="s">
        <v>277</v>
      </c>
      <c r="K335" t="s">
        <v>407</v>
      </c>
      <c r="L335" t="s">
        <v>1327</v>
      </c>
      <c r="M335">
        <v>41722</v>
      </c>
    </row>
    <row r="336" spans="2:13" x14ac:dyDescent="0.25">
      <c r="B336" t="s">
        <v>402</v>
      </c>
      <c r="C336" t="s">
        <v>1328</v>
      </c>
      <c r="D336" t="s">
        <v>1329</v>
      </c>
      <c r="E336">
        <v>2011</v>
      </c>
      <c r="F336">
        <v>2</v>
      </c>
      <c r="I336" t="s">
        <v>277</v>
      </c>
      <c r="J336" t="s">
        <v>277</v>
      </c>
      <c r="K336" t="s">
        <v>407</v>
      </c>
      <c r="L336" t="s">
        <v>1330</v>
      </c>
      <c r="M336">
        <v>41704</v>
      </c>
    </row>
    <row r="337" spans="2:13" x14ac:dyDescent="0.25">
      <c r="B337" t="s">
        <v>402</v>
      </c>
      <c r="C337" t="s">
        <v>1331</v>
      </c>
      <c r="D337" t="s">
        <v>1332</v>
      </c>
      <c r="E337">
        <v>879</v>
      </c>
      <c r="F337">
        <v>2</v>
      </c>
      <c r="I337" t="s">
        <v>277</v>
      </c>
      <c r="J337" t="s">
        <v>277</v>
      </c>
      <c r="K337" t="s">
        <v>407</v>
      </c>
      <c r="L337" t="s">
        <v>1333</v>
      </c>
      <c r="M337">
        <v>41724</v>
      </c>
    </row>
    <row r="338" spans="2:13" x14ac:dyDescent="0.25">
      <c r="B338" t="s">
        <v>402</v>
      </c>
      <c r="C338" t="s">
        <v>1334</v>
      </c>
      <c r="D338" t="s">
        <v>1335</v>
      </c>
      <c r="E338">
        <v>3210</v>
      </c>
      <c r="F338">
        <v>2</v>
      </c>
      <c r="I338" t="s">
        <v>277</v>
      </c>
      <c r="J338" t="s">
        <v>277</v>
      </c>
      <c r="K338" t="s">
        <v>407</v>
      </c>
      <c r="L338" t="s">
        <v>1336</v>
      </c>
      <c r="M338">
        <v>41723</v>
      </c>
    </row>
    <row r="339" spans="2:13" x14ac:dyDescent="0.25">
      <c r="B339" t="s">
        <v>402</v>
      </c>
      <c r="C339" t="s">
        <v>1337</v>
      </c>
      <c r="D339" t="s">
        <v>1338</v>
      </c>
      <c r="E339">
        <v>12633</v>
      </c>
      <c r="F339">
        <v>2</v>
      </c>
      <c r="I339" t="s">
        <v>277</v>
      </c>
      <c r="J339" t="s">
        <v>277</v>
      </c>
      <c r="K339" t="s">
        <v>407</v>
      </c>
      <c r="L339" t="s">
        <v>1339</v>
      </c>
      <c r="M339">
        <v>41742</v>
      </c>
    </row>
    <row r="340" spans="2:13" x14ac:dyDescent="0.25">
      <c r="B340" t="s">
        <v>402</v>
      </c>
      <c r="C340" t="s">
        <v>1340</v>
      </c>
      <c r="D340" t="s">
        <v>1341</v>
      </c>
      <c r="E340">
        <v>2165</v>
      </c>
      <c r="F340">
        <v>2</v>
      </c>
      <c r="I340" t="s">
        <v>277</v>
      </c>
      <c r="J340" t="s">
        <v>277</v>
      </c>
      <c r="K340" t="s">
        <v>407</v>
      </c>
      <c r="L340" t="s">
        <v>1342</v>
      </c>
      <c r="M340">
        <v>41731</v>
      </c>
    </row>
    <row r="341" spans="2:13" x14ac:dyDescent="0.25">
      <c r="B341" t="s">
        <v>402</v>
      </c>
      <c r="C341" t="s">
        <v>1343</v>
      </c>
      <c r="D341" t="s">
        <v>1344</v>
      </c>
      <c r="E341">
        <v>4728</v>
      </c>
      <c r="F341">
        <v>2</v>
      </c>
      <c r="I341" t="s">
        <v>277</v>
      </c>
      <c r="J341" t="s">
        <v>277</v>
      </c>
      <c r="K341" t="s">
        <v>407</v>
      </c>
      <c r="L341" t="s">
        <v>1345</v>
      </c>
      <c r="M341">
        <v>41705</v>
      </c>
    </row>
    <row r="342" spans="2:13" x14ac:dyDescent="0.25">
      <c r="B342" t="s">
        <v>402</v>
      </c>
      <c r="C342" t="s">
        <v>1346</v>
      </c>
      <c r="D342" t="s">
        <v>1347</v>
      </c>
      <c r="E342">
        <v>2699</v>
      </c>
      <c r="F342">
        <v>2</v>
      </c>
      <c r="I342" t="s">
        <v>277</v>
      </c>
      <c r="J342" t="s">
        <v>277</v>
      </c>
      <c r="K342" t="s">
        <v>407</v>
      </c>
      <c r="L342" t="s">
        <v>1348</v>
      </c>
      <c r="M342">
        <v>41712</v>
      </c>
    </row>
    <row r="343" spans="2:13" x14ac:dyDescent="0.25">
      <c r="B343" t="s">
        <v>402</v>
      </c>
      <c r="C343" t="s">
        <v>1349</v>
      </c>
      <c r="D343" t="s">
        <v>1350</v>
      </c>
      <c r="E343">
        <v>900</v>
      </c>
      <c r="F343">
        <v>2</v>
      </c>
      <c r="I343" t="s">
        <v>277</v>
      </c>
      <c r="J343" t="s">
        <v>277</v>
      </c>
      <c r="K343" t="s">
        <v>407</v>
      </c>
      <c r="L343" t="s">
        <v>1351</v>
      </c>
      <c r="M343">
        <v>41501</v>
      </c>
    </row>
    <row r="344" spans="2:13" x14ac:dyDescent="0.25">
      <c r="B344" t="s">
        <v>402</v>
      </c>
      <c r="C344" t="s">
        <v>1352</v>
      </c>
      <c r="D344" t="s">
        <v>1353</v>
      </c>
      <c r="E344">
        <v>2540</v>
      </c>
      <c r="F344">
        <v>2</v>
      </c>
      <c r="I344" t="s">
        <v>405</v>
      </c>
      <c r="J344" t="s">
        <v>406</v>
      </c>
      <c r="K344" t="s">
        <v>407</v>
      </c>
      <c r="L344" t="s">
        <v>1354</v>
      </c>
      <c r="M344">
        <v>40317</v>
      </c>
    </row>
    <row r="345" spans="2:13" x14ac:dyDescent="0.25">
      <c r="B345" t="s">
        <v>402</v>
      </c>
      <c r="C345" t="s">
        <v>1355</v>
      </c>
      <c r="D345" t="s">
        <v>1356</v>
      </c>
      <c r="E345">
        <v>4346</v>
      </c>
      <c r="F345">
        <v>2</v>
      </c>
      <c r="I345" t="s">
        <v>405</v>
      </c>
      <c r="J345" t="s">
        <v>406</v>
      </c>
      <c r="K345" t="s">
        <v>407</v>
      </c>
      <c r="L345" t="s">
        <v>1357</v>
      </c>
      <c r="M345">
        <v>40339</v>
      </c>
    </row>
    <row r="346" spans="2:13" x14ac:dyDescent="0.25">
      <c r="B346" t="s">
        <v>306</v>
      </c>
      <c r="C346" t="s">
        <v>1358</v>
      </c>
      <c r="D346" t="s">
        <v>1359</v>
      </c>
      <c r="E346">
        <v>745</v>
      </c>
      <c r="F346">
        <v>2</v>
      </c>
      <c r="I346" t="s">
        <v>313</v>
      </c>
      <c r="J346" t="s">
        <v>314</v>
      </c>
      <c r="K346" t="s">
        <v>309</v>
      </c>
      <c r="L346" t="s">
        <v>1360</v>
      </c>
      <c r="M346">
        <v>74794</v>
      </c>
    </row>
    <row r="347" spans="2:13" x14ac:dyDescent="0.25">
      <c r="B347" t="s">
        <v>402</v>
      </c>
      <c r="C347" t="s">
        <v>1361</v>
      </c>
      <c r="D347" t="s">
        <v>1362</v>
      </c>
      <c r="E347">
        <v>2300</v>
      </c>
      <c r="F347">
        <v>2</v>
      </c>
      <c r="I347" t="s">
        <v>405</v>
      </c>
      <c r="J347" t="s">
        <v>406</v>
      </c>
      <c r="K347" t="s">
        <v>407</v>
      </c>
      <c r="L347" t="s">
        <v>1363</v>
      </c>
      <c r="M347">
        <v>40002</v>
      </c>
    </row>
    <row r="348" spans="2:13" x14ac:dyDescent="0.25">
      <c r="B348" t="s">
        <v>900</v>
      </c>
      <c r="C348" t="s">
        <v>1364</v>
      </c>
      <c r="D348" t="s">
        <v>1365</v>
      </c>
      <c r="E348">
        <v>23442</v>
      </c>
      <c r="F348">
        <v>2</v>
      </c>
      <c r="I348" t="s">
        <v>277</v>
      </c>
      <c r="J348" t="s">
        <v>277</v>
      </c>
      <c r="K348" t="s">
        <v>903</v>
      </c>
      <c r="L348" t="s">
        <v>1366</v>
      </c>
      <c r="M348">
        <v>58001</v>
      </c>
    </row>
    <row r="349" spans="2:13" x14ac:dyDescent="0.25">
      <c r="B349" t="s">
        <v>306</v>
      </c>
      <c r="C349" t="s">
        <v>1367</v>
      </c>
      <c r="D349" t="s">
        <v>1368</v>
      </c>
      <c r="E349">
        <v>1153</v>
      </c>
      <c r="F349">
        <v>2</v>
      </c>
      <c r="I349" t="s">
        <v>277</v>
      </c>
      <c r="J349" t="s">
        <v>277</v>
      </c>
      <c r="K349" t="s">
        <v>309</v>
      </c>
      <c r="L349" t="s">
        <v>1369</v>
      </c>
      <c r="M349">
        <v>74291</v>
      </c>
    </row>
    <row r="350" spans="2:13" x14ac:dyDescent="0.25">
      <c r="B350" t="s">
        <v>306</v>
      </c>
      <c r="C350" t="s">
        <v>1370</v>
      </c>
      <c r="D350" t="s">
        <v>1371</v>
      </c>
      <c r="E350">
        <v>1837</v>
      </c>
      <c r="F350">
        <v>2</v>
      </c>
      <c r="I350" t="s">
        <v>277</v>
      </c>
      <c r="J350" t="s">
        <v>277</v>
      </c>
      <c r="K350" t="s">
        <v>309</v>
      </c>
      <c r="L350" t="s">
        <v>1372</v>
      </c>
      <c r="M350">
        <v>74253</v>
      </c>
    </row>
    <row r="351" spans="2:13" x14ac:dyDescent="0.25">
      <c r="B351" t="s">
        <v>900</v>
      </c>
      <c r="C351" t="s">
        <v>1373</v>
      </c>
      <c r="D351" t="s">
        <v>1374</v>
      </c>
      <c r="E351">
        <v>9178</v>
      </c>
      <c r="F351">
        <v>2</v>
      </c>
      <c r="I351" t="s">
        <v>277</v>
      </c>
      <c r="J351" t="s">
        <v>277</v>
      </c>
      <c r="K351" t="s">
        <v>903</v>
      </c>
      <c r="L351" t="s">
        <v>1375</v>
      </c>
      <c r="M351">
        <v>58301</v>
      </c>
    </row>
    <row r="352" spans="2:13" x14ac:dyDescent="0.25">
      <c r="B352" t="s">
        <v>306</v>
      </c>
      <c r="C352" t="s">
        <v>1376</v>
      </c>
      <c r="D352" t="s">
        <v>1377</v>
      </c>
      <c r="E352">
        <v>1869</v>
      </c>
      <c r="F352">
        <v>2</v>
      </c>
      <c r="I352" t="s">
        <v>313</v>
      </c>
      <c r="J352" t="s">
        <v>314</v>
      </c>
      <c r="K352" t="s">
        <v>309</v>
      </c>
      <c r="L352" t="s">
        <v>1378</v>
      </c>
      <c r="M352">
        <v>73932</v>
      </c>
    </row>
    <row r="353" spans="2:13" x14ac:dyDescent="0.25">
      <c r="B353" t="s">
        <v>900</v>
      </c>
      <c r="C353" t="s">
        <v>1379</v>
      </c>
      <c r="D353" t="s">
        <v>1380</v>
      </c>
      <c r="E353">
        <v>421</v>
      </c>
      <c r="F353">
        <v>2</v>
      </c>
      <c r="I353" t="s">
        <v>277</v>
      </c>
      <c r="J353" t="s">
        <v>277</v>
      </c>
      <c r="K353" t="s">
        <v>903</v>
      </c>
      <c r="L353" t="s">
        <v>1381</v>
      </c>
      <c r="M353">
        <v>58291</v>
      </c>
    </row>
    <row r="354" spans="2:13" x14ac:dyDescent="0.25">
      <c r="B354" t="s">
        <v>284</v>
      </c>
      <c r="C354" t="s">
        <v>1382</v>
      </c>
      <c r="D354" t="s">
        <v>1383</v>
      </c>
      <c r="E354">
        <v>2393</v>
      </c>
      <c r="F354">
        <v>2</v>
      </c>
      <c r="I354" t="s">
        <v>277</v>
      </c>
      <c r="J354" t="s">
        <v>277</v>
      </c>
      <c r="K354" t="s">
        <v>289</v>
      </c>
      <c r="L354" t="s">
        <v>1384</v>
      </c>
      <c r="M354">
        <v>79081</v>
      </c>
    </row>
    <row r="355" spans="2:13" x14ac:dyDescent="0.25">
      <c r="B355" t="s">
        <v>284</v>
      </c>
      <c r="C355" t="s">
        <v>1385</v>
      </c>
      <c r="D355" t="s">
        <v>1386</v>
      </c>
      <c r="E355">
        <v>2350</v>
      </c>
      <c r="F355">
        <v>2</v>
      </c>
      <c r="I355" t="s">
        <v>277</v>
      </c>
      <c r="J355" t="s">
        <v>277</v>
      </c>
      <c r="K355" t="s">
        <v>289</v>
      </c>
      <c r="L355" t="s">
        <v>1387</v>
      </c>
      <c r="M355">
        <v>78813</v>
      </c>
    </row>
    <row r="356" spans="2:13" x14ac:dyDescent="0.25">
      <c r="B356" t="s">
        <v>900</v>
      </c>
      <c r="C356" t="s">
        <v>1388</v>
      </c>
      <c r="D356" t="s">
        <v>1389</v>
      </c>
      <c r="E356">
        <v>6490</v>
      </c>
      <c r="F356">
        <v>2</v>
      </c>
      <c r="I356" t="s">
        <v>277</v>
      </c>
      <c r="J356" t="s">
        <v>277</v>
      </c>
      <c r="K356" t="s">
        <v>903</v>
      </c>
      <c r="L356" t="s">
        <v>1390</v>
      </c>
      <c r="M356">
        <v>58291</v>
      </c>
    </row>
    <row r="357" spans="2:13" x14ac:dyDescent="0.25">
      <c r="B357" t="s">
        <v>306</v>
      </c>
      <c r="C357" t="s">
        <v>1391</v>
      </c>
      <c r="D357" t="s">
        <v>1392</v>
      </c>
      <c r="E357">
        <v>2134</v>
      </c>
      <c r="F357">
        <v>2</v>
      </c>
      <c r="I357" t="s">
        <v>313</v>
      </c>
      <c r="J357" t="s">
        <v>314</v>
      </c>
      <c r="K357" t="s">
        <v>309</v>
      </c>
      <c r="L357" t="s">
        <v>1393</v>
      </c>
      <c r="M357">
        <v>73925</v>
      </c>
    </row>
    <row r="358" spans="2:13" x14ac:dyDescent="0.25">
      <c r="B358" t="s">
        <v>905</v>
      </c>
      <c r="C358" t="s">
        <v>1394</v>
      </c>
      <c r="D358" t="s">
        <v>1395</v>
      </c>
      <c r="E358">
        <v>92939</v>
      </c>
      <c r="F358">
        <v>1</v>
      </c>
      <c r="G358" t="s">
        <v>1396</v>
      </c>
      <c r="H358" t="s">
        <v>1395</v>
      </c>
      <c r="I358" t="s">
        <v>1397</v>
      </c>
      <c r="J358" t="s">
        <v>1395</v>
      </c>
      <c r="K358" t="s">
        <v>908</v>
      </c>
      <c r="L358" t="s">
        <v>1398</v>
      </c>
      <c r="M358">
        <v>50002</v>
      </c>
    </row>
    <row r="359" spans="2:13" x14ac:dyDescent="0.25">
      <c r="B359" t="s">
        <v>306</v>
      </c>
      <c r="C359" t="s">
        <v>1399</v>
      </c>
      <c r="D359" t="s">
        <v>1400</v>
      </c>
      <c r="E359">
        <v>749</v>
      </c>
      <c r="F359">
        <v>2</v>
      </c>
      <c r="I359" t="s">
        <v>313</v>
      </c>
      <c r="J359" t="s">
        <v>314</v>
      </c>
      <c r="K359" t="s">
        <v>309</v>
      </c>
      <c r="L359" t="s">
        <v>1401</v>
      </c>
      <c r="M359">
        <v>74794</v>
      </c>
    </row>
    <row r="360" spans="2:13" x14ac:dyDescent="0.25">
      <c r="B360" t="s">
        <v>905</v>
      </c>
      <c r="C360" t="s">
        <v>1402</v>
      </c>
      <c r="D360" t="s">
        <v>1403</v>
      </c>
      <c r="E360">
        <v>6935</v>
      </c>
      <c r="F360">
        <v>2</v>
      </c>
      <c r="I360" t="s">
        <v>277</v>
      </c>
      <c r="J360" t="s">
        <v>277</v>
      </c>
      <c r="K360" t="s">
        <v>908</v>
      </c>
      <c r="L360" t="s">
        <v>1404</v>
      </c>
      <c r="M360">
        <v>50401</v>
      </c>
    </row>
    <row r="361" spans="2:13" x14ac:dyDescent="0.25">
      <c r="B361" t="s">
        <v>355</v>
      </c>
      <c r="C361" t="s">
        <v>1405</v>
      </c>
      <c r="D361" t="s">
        <v>1406</v>
      </c>
      <c r="E361">
        <v>1356</v>
      </c>
      <c r="F361">
        <v>2</v>
      </c>
      <c r="I361" t="s">
        <v>277</v>
      </c>
      <c r="J361" t="s">
        <v>277</v>
      </c>
      <c r="K361" t="s">
        <v>360</v>
      </c>
      <c r="L361" t="s">
        <v>1407</v>
      </c>
      <c r="M361">
        <v>29306</v>
      </c>
    </row>
    <row r="362" spans="2:13" x14ac:dyDescent="0.25">
      <c r="B362" t="s">
        <v>355</v>
      </c>
      <c r="C362" t="s">
        <v>1408</v>
      </c>
      <c r="D362" t="s">
        <v>1409</v>
      </c>
      <c r="E362">
        <v>5233</v>
      </c>
      <c r="F362">
        <v>2</v>
      </c>
      <c r="I362" t="s">
        <v>277</v>
      </c>
      <c r="J362" t="s">
        <v>277</v>
      </c>
      <c r="K362" t="s">
        <v>360</v>
      </c>
      <c r="L362" t="s">
        <v>1410</v>
      </c>
      <c r="M362">
        <v>29306</v>
      </c>
    </row>
    <row r="363" spans="2:13" x14ac:dyDescent="0.25">
      <c r="B363" t="s">
        <v>905</v>
      </c>
      <c r="C363" t="s">
        <v>1411</v>
      </c>
      <c r="D363" t="s">
        <v>1412</v>
      </c>
      <c r="E363">
        <v>1703</v>
      </c>
      <c r="F363">
        <v>2</v>
      </c>
      <c r="I363" t="s">
        <v>1397</v>
      </c>
      <c r="J363" t="s">
        <v>1395</v>
      </c>
      <c r="K363" t="s">
        <v>908</v>
      </c>
      <c r="L363" t="s">
        <v>1413</v>
      </c>
      <c r="M363">
        <v>50331</v>
      </c>
    </row>
    <row r="364" spans="2:13" x14ac:dyDescent="0.25">
      <c r="B364" t="s">
        <v>913</v>
      </c>
      <c r="C364" t="s">
        <v>1414</v>
      </c>
      <c r="D364" t="s">
        <v>1415</v>
      </c>
      <c r="E364">
        <v>23168</v>
      </c>
      <c r="F364">
        <v>2</v>
      </c>
      <c r="I364" t="s">
        <v>1018</v>
      </c>
      <c r="J364" t="s">
        <v>1019</v>
      </c>
      <c r="K364" t="s">
        <v>916</v>
      </c>
      <c r="L364" t="s">
        <v>1416</v>
      </c>
      <c r="M364">
        <v>53701</v>
      </c>
    </row>
    <row r="365" spans="2:13" x14ac:dyDescent="0.25">
      <c r="B365" t="s">
        <v>355</v>
      </c>
      <c r="C365" t="s">
        <v>1417</v>
      </c>
      <c r="D365" t="s">
        <v>1418</v>
      </c>
      <c r="E365">
        <v>798</v>
      </c>
      <c r="F365">
        <v>2</v>
      </c>
      <c r="I365" t="s">
        <v>358</v>
      </c>
      <c r="J365" t="s">
        <v>359</v>
      </c>
      <c r="K365" t="s">
        <v>360</v>
      </c>
      <c r="L365" t="s">
        <v>1419</v>
      </c>
      <c r="M365">
        <v>25264</v>
      </c>
    </row>
    <row r="366" spans="2:13" x14ac:dyDescent="0.25">
      <c r="B366" t="s">
        <v>913</v>
      </c>
      <c r="C366" t="s">
        <v>1420</v>
      </c>
      <c r="D366" t="s">
        <v>1421</v>
      </c>
      <c r="E366">
        <v>9642</v>
      </c>
      <c r="F366">
        <v>2</v>
      </c>
      <c r="I366" t="s">
        <v>277</v>
      </c>
      <c r="J366" t="s">
        <v>277</v>
      </c>
      <c r="K366" t="s">
        <v>916</v>
      </c>
      <c r="L366" t="s">
        <v>1422</v>
      </c>
      <c r="M366">
        <v>53901</v>
      </c>
    </row>
    <row r="367" spans="2:13" x14ac:dyDescent="0.25">
      <c r="B367" t="s">
        <v>355</v>
      </c>
      <c r="C367" t="s">
        <v>1423</v>
      </c>
      <c r="D367" t="s">
        <v>1424</v>
      </c>
      <c r="E367">
        <v>384</v>
      </c>
      <c r="F367">
        <v>2</v>
      </c>
      <c r="I367" t="s">
        <v>358</v>
      </c>
      <c r="J367" t="s">
        <v>359</v>
      </c>
      <c r="K367" t="s">
        <v>360</v>
      </c>
      <c r="L367" t="s">
        <v>1425</v>
      </c>
      <c r="M367">
        <v>27379</v>
      </c>
    </row>
    <row r="368" spans="2:13" x14ac:dyDescent="0.25">
      <c r="B368" t="s">
        <v>355</v>
      </c>
      <c r="C368" t="s">
        <v>1426</v>
      </c>
      <c r="D368" t="s">
        <v>1427</v>
      </c>
      <c r="E368">
        <v>2248</v>
      </c>
      <c r="F368">
        <v>2</v>
      </c>
      <c r="I368" t="s">
        <v>358</v>
      </c>
      <c r="J368" t="s">
        <v>359</v>
      </c>
      <c r="K368" t="s">
        <v>360</v>
      </c>
      <c r="L368" t="s">
        <v>1428</v>
      </c>
      <c r="M368">
        <v>27711</v>
      </c>
    </row>
    <row r="369" spans="2:13" x14ac:dyDescent="0.25">
      <c r="B369" t="s">
        <v>355</v>
      </c>
      <c r="C369" t="s">
        <v>1429</v>
      </c>
      <c r="D369" t="s">
        <v>1430</v>
      </c>
      <c r="E369">
        <v>448</v>
      </c>
      <c r="F369">
        <v>2</v>
      </c>
      <c r="I369" t="s">
        <v>358</v>
      </c>
      <c r="J369" t="s">
        <v>359</v>
      </c>
      <c r="K369" t="s">
        <v>360</v>
      </c>
      <c r="L369" t="s">
        <v>1431</v>
      </c>
      <c r="M369">
        <v>27745</v>
      </c>
    </row>
    <row r="370" spans="2:13" x14ac:dyDescent="0.25">
      <c r="B370" t="s">
        <v>913</v>
      </c>
      <c r="C370" t="s">
        <v>1432</v>
      </c>
      <c r="D370" t="s">
        <v>1433</v>
      </c>
      <c r="E370">
        <v>451</v>
      </c>
      <c r="F370">
        <v>2</v>
      </c>
      <c r="I370" t="s">
        <v>277</v>
      </c>
      <c r="J370" t="s">
        <v>277</v>
      </c>
      <c r="K370" t="s">
        <v>916</v>
      </c>
      <c r="L370" t="s">
        <v>1434</v>
      </c>
      <c r="M370">
        <v>53901</v>
      </c>
    </row>
    <row r="371" spans="2:13" x14ac:dyDescent="0.25">
      <c r="B371" t="s">
        <v>905</v>
      </c>
      <c r="C371" t="s">
        <v>1435</v>
      </c>
      <c r="D371" t="s">
        <v>1436</v>
      </c>
      <c r="E371">
        <v>16651</v>
      </c>
      <c r="F371">
        <v>2</v>
      </c>
      <c r="I371" t="s">
        <v>277</v>
      </c>
      <c r="J371" t="s">
        <v>277</v>
      </c>
      <c r="K371" t="s">
        <v>908</v>
      </c>
      <c r="L371" t="s">
        <v>1437</v>
      </c>
      <c r="M371">
        <v>50601</v>
      </c>
    </row>
    <row r="372" spans="2:13" x14ac:dyDescent="0.25">
      <c r="B372" t="s">
        <v>905</v>
      </c>
      <c r="C372" t="s">
        <v>1438</v>
      </c>
      <c r="D372" t="s">
        <v>1439</v>
      </c>
      <c r="E372">
        <v>8533</v>
      </c>
      <c r="F372">
        <v>2</v>
      </c>
      <c r="I372" t="s">
        <v>277</v>
      </c>
      <c r="J372" t="s">
        <v>277</v>
      </c>
      <c r="K372" t="s">
        <v>908</v>
      </c>
      <c r="L372" t="s">
        <v>1440</v>
      </c>
      <c r="M372">
        <v>50801</v>
      </c>
    </row>
    <row r="373" spans="2:13" x14ac:dyDescent="0.25">
      <c r="B373" t="s">
        <v>905</v>
      </c>
      <c r="C373" t="s">
        <v>1441</v>
      </c>
      <c r="D373" t="s">
        <v>1442</v>
      </c>
      <c r="E373">
        <v>9072</v>
      </c>
      <c r="F373">
        <v>2</v>
      </c>
      <c r="I373" t="s">
        <v>277</v>
      </c>
      <c r="J373" t="s">
        <v>277</v>
      </c>
      <c r="K373" t="s">
        <v>908</v>
      </c>
      <c r="L373" t="s">
        <v>1443</v>
      </c>
      <c r="M373">
        <v>50901</v>
      </c>
    </row>
    <row r="374" spans="2:13" x14ac:dyDescent="0.25">
      <c r="B374" t="s">
        <v>905</v>
      </c>
      <c r="C374" t="s">
        <v>1444</v>
      </c>
      <c r="D374" t="s">
        <v>1445</v>
      </c>
      <c r="E374">
        <v>1390</v>
      </c>
      <c r="F374">
        <v>2</v>
      </c>
      <c r="I374" t="s">
        <v>277</v>
      </c>
      <c r="J374" t="s">
        <v>277</v>
      </c>
      <c r="K374" t="s">
        <v>908</v>
      </c>
      <c r="L374" t="s">
        <v>1446</v>
      </c>
      <c r="M374">
        <v>50711</v>
      </c>
    </row>
    <row r="375" spans="2:13" x14ac:dyDescent="0.25">
      <c r="B375" t="s">
        <v>905</v>
      </c>
      <c r="C375" t="s">
        <v>1447</v>
      </c>
      <c r="D375" t="s">
        <v>1448</v>
      </c>
      <c r="E375">
        <v>19897</v>
      </c>
      <c r="F375">
        <v>2</v>
      </c>
      <c r="I375" t="s">
        <v>277</v>
      </c>
      <c r="J375" t="s">
        <v>277</v>
      </c>
      <c r="K375" t="s">
        <v>908</v>
      </c>
      <c r="L375" t="s">
        <v>1449</v>
      </c>
      <c r="M375">
        <v>54701</v>
      </c>
    </row>
    <row r="376" spans="2:13" x14ac:dyDescent="0.25">
      <c r="B376" t="s">
        <v>905</v>
      </c>
      <c r="C376" t="s">
        <v>1450</v>
      </c>
      <c r="D376" t="s">
        <v>1451</v>
      </c>
      <c r="E376">
        <v>7370</v>
      </c>
      <c r="F376">
        <v>2</v>
      </c>
      <c r="I376" t="s">
        <v>277</v>
      </c>
      <c r="J376" t="s">
        <v>277</v>
      </c>
      <c r="K376" t="s">
        <v>908</v>
      </c>
      <c r="L376" t="s">
        <v>1452</v>
      </c>
      <c r="M376">
        <v>55001</v>
      </c>
    </row>
    <row r="377" spans="2:13" x14ac:dyDescent="0.25">
      <c r="B377" t="s">
        <v>905</v>
      </c>
      <c r="C377" t="s">
        <v>1453</v>
      </c>
      <c r="D377" t="s">
        <v>1454</v>
      </c>
      <c r="E377">
        <v>8360</v>
      </c>
      <c r="F377">
        <v>2</v>
      </c>
      <c r="I377" t="s">
        <v>277</v>
      </c>
      <c r="J377" t="s">
        <v>277</v>
      </c>
      <c r="K377" t="s">
        <v>908</v>
      </c>
      <c r="L377" t="s">
        <v>1455</v>
      </c>
      <c r="M377">
        <v>54941</v>
      </c>
    </row>
    <row r="378" spans="2:13" x14ac:dyDescent="0.25">
      <c r="B378" t="s">
        <v>905</v>
      </c>
      <c r="C378" t="s">
        <v>1456</v>
      </c>
      <c r="D378" t="s">
        <v>1457</v>
      </c>
      <c r="E378">
        <v>772</v>
      </c>
      <c r="F378">
        <v>2</v>
      </c>
      <c r="I378" t="s">
        <v>277</v>
      </c>
      <c r="J378" t="s">
        <v>277</v>
      </c>
      <c r="K378" t="s">
        <v>908</v>
      </c>
      <c r="L378" t="s">
        <v>1458</v>
      </c>
      <c r="M378">
        <v>54911</v>
      </c>
    </row>
    <row r="379" spans="2:13" x14ac:dyDescent="0.25">
      <c r="B379" t="s">
        <v>905</v>
      </c>
      <c r="C379" t="s">
        <v>1459</v>
      </c>
      <c r="D379" t="s">
        <v>1460</v>
      </c>
      <c r="E379">
        <v>6098</v>
      </c>
      <c r="F379">
        <v>2</v>
      </c>
      <c r="I379" t="s">
        <v>277</v>
      </c>
      <c r="J379" t="s">
        <v>277</v>
      </c>
      <c r="K379" t="s">
        <v>908</v>
      </c>
      <c r="L379" t="s">
        <v>1461</v>
      </c>
      <c r="M379">
        <v>54931</v>
      </c>
    </row>
    <row r="380" spans="2:13" x14ac:dyDescent="0.25">
      <c r="B380" t="s">
        <v>905</v>
      </c>
      <c r="C380" t="s">
        <v>1462</v>
      </c>
      <c r="D380" t="s">
        <v>1463</v>
      </c>
      <c r="E380">
        <v>12378</v>
      </c>
      <c r="F380">
        <v>2</v>
      </c>
      <c r="I380" t="s">
        <v>277</v>
      </c>
      <c r="J380" t="s">
        <v>277</v>
      </c>
      <c r="K380" t="s">
        <v>908</v>
      </c>
      <c r="L380" t="s">
        <v>1464</v>
      </c>
      <c r="M380">
        <v>55101</v>
      </c>
    </row>
    <row r="381" spans="2:13" x14ac:dyDescent="0.25">
      <c r="B381" t="s">
        <v>913</v>
      </c>
      <c r="C381" t="s">
        <v>1465</v>
      </c>
      <c r="D381" t="s">
        <v>1466</v>
      </c>
      <c r="E381">
        <v>520</v>
      </c>
      <c r="F381">
        <v>2</v>
      </c>
      <c r="I381" t="s">
        <v>1018</v>
      </c>
      <c r="J381" t="s">
        <v>1019</v>
      </c>
      <c r="K381" t="s">
        <v>916</v>
      </c>
      <c r="L381" t="s">
        <v>1467</v>
      </c>
      <c r="M381">
        <v>53002</v>
      </c>
    </row>
    <row r="382" spans="2:13" x14ac:dyDescent="0.25">
      <c r="B382" t="s">
        <v>905</v>
      </c>
      <c r="C382" t="s">
        <v>1468</v>
      </c>
      <c r="D382" t="s">
        <v>1469</v>
      </c>
      <c r="E382">
        <v>9398</v>
      </c>
      <c r="F382">
        <v>2</v>
      </c>
      <c r="I382" t="s">
        <v>277</v>
      </c>
      <c r="J382" t="s">
        <v>277</v>
      </c>
      <c r="K382" t="s">
        <v>908</v>
      </c>
      <c r="L382" t="s">
        <v>1470</v>
      </c>
      <c r="M382">
        <v>54901</v>
      </c>
    </row>
    <row r="383" spans="2:13" x14ac:dyDescent="0.25">
      <c r="B383" t="s">
        <v>905</v>
      </c>
      <c r="C383" t="s">
        <v>1471</v>
      </c>
      <c r="D383" t="s">
        <v>1472</v>
      </c>
      <c r="E383">
        <v>705</v>
      </c>
      <c r="F383">
        <v>2</v>
      </c>
      <c r="I383" t="s">
        <v>277</v>
      </c>
      <c r="J383" t="s">
        <v>277</v>
      </c>
      <c r="K383" t="s">
        <v>908</v>
      </c>
      <c r="L383" t="s">
        <v>1473</v>
      </c>
      <c r="M383">
        <v>55101</v>
      </c>
    </row>
    <row r="384" spans="2:13" x14ac:dyDescent="0.25">
      <c r="B384" t="s">
        <v>905</v>
      </c>
      <c r="C384" t="s">
        <v>1474</v>
      </c>
      <c r="D384" t="s">
        <v>1475</v>
      </c>
      <c r="E384">
        <v>1077</v>
      </c>
      <c r="F384">
        <v>2</v>
      </c>
      <c r="I384" t="s">
        <v>277</v>
      </c>
      <c r="J384" t="s">
        <v>277</v>
      </c>
      <c r="K384" t="s">
        <v>908</v>
      </c>
      <c r="L384" t="s">
        <v>1476</v>
      </c>
      <c r="M384">
        <v>54701</v>
      </c>
    </row>
    <row r="385" spans="2:13" x14ac:dyDescent="0.25">
      <c r="B385" t="s">
        <v>913</v>
      </c>
      <c r="C385" t="s">
        <v>1477</v>
      </c>
      <c r="D385" t="s">
        <v>1478</v>
      </c>
      <c r="E385">
        <v>6581</v>
      </c>
      <c r="F385">
        <v>2</v>
      </c>
      <c r="I385" t="s">
        <v>277</v>
      </c>
      <c r="J385" t="s">
        <v>277</v>
      </c>
      <c r="K385" t="s">
        <v>916</v>
      </c>
      <c r="L385" t="s">
        <v>1479</v>
      </c>
      <c r="M385">
        <v>53401</v>
      </c>
    </row>
    <row r="386" spans="2:13" x14ac:dyDescent="0.25">
      <c r="B386" t="s">
        <v>913</v>
      </c>
      <c r="C386" t="s">
        <v>1480</v>
      </c>
      <c r="D386" t="s">
        <v>1481</v>
      </c>
      <c r="E386">
        <v>1262</v>
      </c>
      <c r="F386">
        <v>2</v>
      </c>
      <c r="I386" t="s">
        <v>1018</v>
      </c>
      <c r="J386" t="s">
        <v>1019</v>
      </c>
      <c r="K386" t="s">
        <v>916</v>
      </c>
      <c r="L386" t="s">
        <v>1482</v>
      </c>
      <c r="M386">
        <v>53002</v>
      </c>
    </row>
    <row r="387" spans="2:13" x14ac:dyDescent="0.25">
      <c r="B387" t="s">
        <v>913</v>
      </c>
      <c r="C387" t="s">
        <v>1483</v>
      </c>
      <c r="D387" t="s">
        <v>1484</v>
      </c>
      <c r="E387">
        <v>1097</v>
      </c>
      <c r="F387">
        <v>2</v>
      </c>
      <c r="I387" t="s">
        <v>1018</v>
      </c>
      <c r="J387" t="s">
        <v>1019</v>
      </c>
      <c r="K387" t="s">
        <v>916</v>
      </c>
      <c r="L387" t="s">
        <v>1485</v>
      </c>
      <c r="M387">
        <v>53002</v>
      </c>
    </row>
    <row r="388" spans="2:13" x14ac:dyDescent="0.25">
      <c r="B388" t="s">
        <v>913</v>
      </c>
      <c r="C388" t="s">
        <v>1486</v>
      </c>
      <c r="D388" t="s">
        <v>1487</v>
      </c>
      <c r="E388">
        <v>9880</v>
      </c>
      <c r="F388">
        <v>2</v>
      </c>
      <c r="I388" t="s">
        <v>1018</v>
      </c>
      <c r="J388" t="s">
        <v>1019</v>
      </c>
      <c r="K388" t="s">
        <v>916</v>
      </c>
      <c r="L388" t="s">
        <v>1488</v>
      </c>
      <c r="M388">
        <v>53501</v>
      </c>
    </row>
    <row r="389" spans="2:13" x14ac:dyDescent="0.25">
      <c r="B389" t="s">
        <v>913</v>
      </c>
      <c r="C389" t="s">
        <v>1489</v>
      </c>
      <c r="D389" t="s">
        <v>1490</v>
      </c>
      <c r="E389">
        <v>1659</v>
      </c>
      <c r="F389">
        <v>2</v>
      </c>
      <c r="I389" t="s">
        <v>1018</v>
      </c>
      <c r="J389" t="s">
        <v>1019</v>
      </c>
      <c r="K389" t="s">
        <v>916</v>
      </c>
      <c r="L389" t="s">
        <v>1491</v>
      </c>
      <c r="M389">
        <v>53345</v>
      </c>
    </row>
    <row r="390" spans="2:13" x14ac:dyDescent="0.25">
      <c r="B390" t="s">
        <v>913</v>
      </c>
      <c r="C390" t="s">
        <v>1492</v>
      </c>
      <c r="D390" t="s">
        <v>1493</v>
      </c>
      <c r="E390">
        <v>1917</v>
      </c>
      <c r="F390">
        <v>2</v>
      </c>
      <c r="I390" t="s">
        <v>1018</v>
      </c>
      <c r="J390" t="s">
        <v>1019</v>
      </c>
      <c r="K390" t="s">
        <v>916</v>
      </c>
      <c r="L390" t="s">
        <v>1494</v>
      </c>
      <c r="M390">
        <v>53352</v>
      </c>
    </row>
    <row r="391" spans="2:13" x14ac:dyDescent="0.25">
      <c r="B391" t="s">
        <v>905</v>
      </c>
      <c r="C391" t="s">
        <v>1495</v>
      </c>
      <c r="D391" t="s">
        <v>1496</v>
      </c>
      <c r="E391">
        <v>10999</v>
      </c>
      <c r="F391">
        <v>2</v>
      </c>
      <c r="I391" t="s">
        <v>277</v>
      </c>
      <c r="J391" t="s">
        <v>277</v>
      </c>
      <c r="K391" t="s">
        <v>908</v>
      </c>
      <c r="L391" t="s">
        <v>1497</v>
      </c>
      <c r="M391">
        <v>51601</v>
      </c>
    </row>
    <row r="392" spans="2:13" x14ac:dyDescent="0.25">
      <c r="B392" t="s">
        <v>905</v>
      </c>
      <c r="C392" t="s">
        <v>1498</v>
      </c>
      <c r="D392" t="s">
        <v>1499</v>
      </c>
      <c r="E392">
        <v>978</v>
      </c>
      <c r="F392">
        <v>2</v>
      </c>
      <c r="I392" t="s">
        <v>277</v>
      </c>
      <c r="J392" t="s">
        <v>277</v>
      </c>
      <c r="K392" t="s">
        <v>908</v>
      </c>
      <c r="L392" t="s">
        <v>1500</v>
      </c>
      <c r="M392">
        <v>51722</v>
      </c>
    </row>
    <row r="393" spans="2:13" x14ac:dyDescent="0.25">
      <c r="B393" t="s">
        <v>905</v>
      </c>
      <c r="C393" t="s">
        <v>1501</v>
      </c>
      <c r="D393" t="s">
        <v>1502</v>
      </c>
      <c r="E393">
        <v>1667</v>
      </c>
      <c r="F393">
        <v>2</v>
      </c>
      <c r="I393" t="s">
        <v>277</v>
      </c>
      <c r="J393" t="s">
        <v>277</v>
      </c>
      <c r="K393" t="s">
        <v>908</v>
      </c>
      <c r="L393" t="s">
        <v>1503</v>
      </c>
      <c r="M393">
        <v>51741</v>
      </c>
    </row>
    <row r="394" spans="2:13" x14ac:dyDescent="0.25">
      <c r="B394" t="s">
        <v>905</v>
      </c>
      <c r="C394" t="s">
        <v>1504</v>
      </c>
      <c r="D394" t="s">
        <v>1505</v>
      </c>
      <c r="E394">
        <v>6723</v>
      </c>
      <c r="F394">
        <v>2</v>
      </c>
      <c r="I394" t="s">
        <v>277</v>
      </c>
      <c r="J394" t="s">
        <v>277</v>
      </c>
      <c r="K394" t="s">
        <v>908</v>
      </c>
      <c r="L394" t="s">
        <v>1506</v>
      </c>
      <c r="M394">
        <v>51801</v>
      </c>
    </row>
    <row r="395" spans="2:13" x14ac:dyDescent="0.25">
      <c r="B395" t="s">
        <v>905</v>
      </c>
      <c r="C395" t="s">
        <v>1507</v>
      </c>
      <c r="D395" t="s">
        <v>1508</v>
      </c>
      <c r="E395">
        <v>6145</v>
      </c>
      <c r="F395">
        <v>2</v>
      </c>
      <c r="I395" t="s">
        <v>277</v>
      </c>
      <c r="J395" t="s">
        <v>277</v>
      </c>
      <c r="K395" t="s">
        <v>908</v>
      </c>
      <c r="L395" t="s">
        <v>1509</v>
      </c>
      <c r="M395">
        <v>51741</v>
      </c>
    </row>
    <row r="396" spans="2:13" x14ac:dyDescent="0.25">
      <c r="B396" t="s">
        <v>905</v>
      </c>
      <c r="C396" t="s">
        <v>1510</v>
      </c>
      <c r="D396" t="s">
        <v>1511</v>
      </c>
      <c r="E396">
        <v>6055</v>
      </c>
      <c r="F396">
        <v>2</v>
      </c>
      <c r="I396" t="s">
        <v>1397</v>
      </c>
      <c r="J396" t="s">
        <v>1395</v>
      </c>
      <c r="K396" t="s">
        <v>908</v>
      </c>
      <c r="L396" t="s">
        <v>1512</v>
      </c>
      <c r="M396">
        <v>51721</v>
      </c>
    </row>
    <row r="397" spans="2:13" x14ac:dyDescent="0.25">
      <c r="B397" t="s">
        <v>392</v>
      </c>
      <c r="C397" t="s">
        <v>1513</v>
      </c>
      <c r="D397" t="s">
        <v>1514</v>
      </c>
      <c r="E397">
        <v>8353</v>
      </c>
      <c r="F397">
        <v>2</v>
      </c>
      <c r="I397" t="s">
        <v>277</v>
      </c>
      <c r="J397" t="s">
        <v>277</v>
      </c>
      <c r="K397" t="s">
        <v>397</v>
      </c>
      <c r="L397" t="s">
        <v>1515</v>
      </c>
      <c r="M397">
        <v>51301</v>
      </c>
    </row>
    <row r="398" spans="2:13" x14ac:dyDescent="0.25">
      <c r="B398" t="s">
        <v>392</v>
      </c>
      <c r="C398" t="s">
        <v>1516</v>
      </c>
      <c r="D398" t="s">
        <v>1517</v>
      </c>
      <c r="E398">
        <v>5401</v>
      </c>
      <c r="F398">
        <v>2</v>
      </c>
      <c r="I398" t="s">
        <v>277</v>
      </c>
      <c r="J398" t="s">
        <v>277</v>
      </c>
      <c r="K398" t="s">
        <v>397</v>
      </c>
      <c r="L398" t="s">
        <v>1518</v>
      </c>
      <c r="M398">
        <v>51401</v>
      </c>
    </row>
    <row r="399" spans="2:13" x14ac:dyDescent="0.25">
      <c r="B399" t="s">
        <v>392</v>
      </c>
      <c r="C399" t="s">
        <v>1519</v>
      </c>
      <c r="D399" t="s">
        <v>1520</v>
      </c>
      <c r="E399">
        <v>1105</v>
      </c>
      <c r="F399">
        <v>2</v>
      </c>
      <c r="I399" t="s">
        <v>277</v>
      </c>
      <c r="J399" t="s">
        <v>277</v>
      </c>
      <c r="K399" t="s">
        <v>397</v>
      </c>
      <c r="L399" t="s">
        <v>1521</v>
      </c>
      <c r="M399">
        <v>51101</v>
      </c>
    </row>
    <row r="400" spans="2:13" x14ac:dyDescent="0.25">
      <c r="B400" t="s">
        <v>392</v>
      </c>
      <c r="C400" t="s">
        <v>1522</v>
      </c>
      <c r="D400" t="s">
        <v>1523</v>
      </c>
      <c r="E400">
        <v>952</v>
      </c>
      <c r="F400">
        <v>2</v>
      </c>
      <c r="I400" t="s">
        <v>277</v>
      </c>
      <c r="J400" t="s">
        <v>277</v>
      </c>
      <c r="K400" t="s">
        <v>397</v>
      </c>
      <c r="L400" t="s">
        <v>1524</v>
      </c>
      <c r="M400">
        <v>51261</v>
      </c>
    </row>
    <row r="401" spans="2:13" x14ac:dyDescent="0.25">
      <c r="B401" t="s">
        <v>392</v>
      </c>
      <c r="C401" t="s">
        <v>1525</v>
      </c>
      <c r="D401" t="s">
        <v>1526</v>
      </c>
      <c r="E401">
        <v>14420</v>
      </c>
      <c r="F401">
        <v>2</v>
      </c>
      <c r="I401" t="s">
        <v>277</v>
      </c>
      <c r="J401" t="s">
        <v>277</v>
      </c>
      <c r="K401" t="s">
        <v>397</v>
      </c>
      <c r="L401" t="s">
        <v>1527</v>
      </c>
      <c r="M401">
        <v>51101</v>
      </c>
    </row>
    <row r="402" spans="2:13" x14ac:dyDescent="0.25">
      <c r="B402" t="s">
        <v>913</v>
      </c>
      <c r="C402" t="s">
        <v>1528</v>
      </c>
      <c r="D402" t="s">
        <v>1529</v>
      </c>
      <c r="E402">
        <v>16758</v>
      </c>
      <c r="F402">
        <v>2</v>
      </c>
      <c r="I402" t="s">
        <v>277</v>
      </c>
      <c r="J402" t="s">
        <v>277</v>
      </c>
      <c r="K402" t="s">
        <v>916</v>
      </c>
      <c r="L402" t="s">
        <v>1530</v>
      </c>
      <c r="M402">
        <v>56802</v>
      </c>
    </row>
    <row r="403" spans="2:13" x14ac:dyDescent="0.25">
      <c r="B403" t="s">
        <v>913</v>
      </c>
      <c r="C403" t="s">
        <v>1531</v>
      </c>
      <c r="D403" t="s">
        <v>1532</v>
      </c>
      <c r="E403">
        <v>543</v>
      </c>
      <c r="F403">
        <v>2</v>
      </c>
      <c r="I403" t="s">
        <v>277</v>
      </c>
      <c r="J403" t="s">
        <v>277</v>
      </c>
      <c r="K403" t="s">
        <v>916</v>
      </c>
      <c r="L403" t="s">
        <v>1533</v>
      </c>
      <c r="M403">
        <v>57201</v>
      </c>
    </row>
    <row r="404" spans="2:13" x14ac:dyDescent="0.25">
      <c r="B404" t="s">
        <v>913</v>
      </c>
      <c r="C404" t="s">
        <v>1534</v>
      </c>
      <c r="D404" t="s">
        <v>1535</v>
      </c>
      <c r="E404">
        <v>10378</v>
      </c>
      <c r="F404">
        <v>2</v>
      </c>
      <c r="I404" t="s">
        <v>277</v>
      </c>
      <c r="J404" t="s">
        <v>277</v>
      </c>
      <c r="K404" t="s">
        <v>916</v>
      </c>
      <c r="L404" t="s">
        <v>1536</v>
      </c>
      <c r="M404">
        <v>57001</v>
      </c>
    </row>
    <row r="405" spans="2:13" x14ac:dyDescent="0.25">
      <c r="B405" t="s">
        <v>913</v>
      </c>
      <c r="C405" t="s">
        <v>1537</v>
      </c>
      <c r="D405" t="s">
        <v>1538</v>
      </c>
      <c r="E405">
        <v>9948</v>
      </c>
      <c r="F405">
        <v>2</v>
      </c>
      <c r="I405" t="s">
        <v>277</v>
      </c>
      <c r="J405" t="s">
        <v>277</v>
      </c>
      <c r="K405" t="s">
        <v>916</v>
      </c>
      <c r="L405" t="s">
        <v>1539</v>
      </c>
      <c r="M405">
        <v>57101</v>
      </c>
    </row>
    <row r="406" spans="2:13" x14ac:dyDescent="0.25">
      <c r="B406" t="s">
        <v>913</v>
      </c>
      <c r="C406" t="s">
        <v>1540</v>
      </c>
      <c r="D406" t="s">
        <v>1541</v>
      </c>
      <c r="E406">
        <v>8813</v>
      </c>
      <c r="F406">
        <v>2</v>
      </c>
      <c r="I406" t="s">
        <v>277</v>
      </c>
      <c r="J406" t="s">
        <v>277</v>
      </c>
      <c r="K406" t="s">
        <v>916</v>
      </c>
      <c r="L406" t="s">
        <v>1542</v>
      </c>
      <c r="M406">
        <v>57201</v>
      </c>
    </row>
    <row r="407" spans="2:13" x14ac:dyDescent="0.25">
      <c r="B407" t="s">
        <v>905</v>
      </c>
      <c r="C407" t="s">
        <v>1543</v>
      </c>
      <c r="D407" t="s">
        <v>1544</v>
      </c>
      <c r="E407">
        <v>30234</v>
      </c>
      <c r="F407">
        <v>2</v>
      </c>
      <c r="I407" t="s">
        <v>277</v>
      </c>
      <c r="J407" t="s">
        <v>277</v>
      </c>
      <c r="K407" t="s">
        <v>908</v>
      </c>
      <c r="L407" t="s">
        <v>1545</v>
      </c>
      <c r="M407">
        <v>54101</v>
      </c>
    </row>
    <row r="408" spans="2:13" x14ac:dyDescent="0.25">
      <c r="B408" t="s">
        <v>905</v>
      </c>
      <c r="C408" t="s">
        <v>1546</v>
      </c>
      <c r="D408" t="s">
        <v>1547</v>
      </c>
      <c r="E408">
        <v>775</v>
      </c>
      <c r="F408">
        <v>2</v>
      </c>
      <c r="I408" t="s">
        <v>277</v>
      </c>
      <c r="J408" t="s">
        <v>277</v>
      </c>
      <c r="K408" t="s">
        <v>908</v>
      </c>
      <c r="L408" t="s">
        <v>1548</v>
      </c>
      <c r="M408">
        <v>54232</v>
      </c>
    </row>
    <row r="409" spans="2:13" x14ac:dyDescent="0.25">
      <c r="B409" t="s">
        <v>905</v>
      </c>
      <c r="C409" t="s">
        <v>1549</v>
      </c>
      <c r="D409" t="s">
        <v>1550</v>
      </c>
      <c r="E409">
        <v>15550</v>
      </c>
      <c r="F409">
        <v>2</v>
      </c>
      <c r="I409" t="s">
        <v>277</v>
      </c>
      <c r="J409" t="s">
        <v>277</v>
      </c>
      <c r="K409" t="s">
        <v>908</v>
      </c>
      <c r="L409" t="s">
        <v>1551</v>
      </c>
      <c r="M409">
        <v>54401</v>
      </c>
    </row>
    <row r="410" spans="2:13" x14ac:dyDescent="0.25">
      <c r="B410" t="s">
        <v>905</v>
      </c>
      <c r="C410" t="s">
        <v>1552</v>
      </c>
      <c r="D410" t="s">
        <v>1553</v>
      </c>
      <c r="E410">
        <v>555</v>
      </c>
      <c r="F410">
        <v>2</v>
      </c>
      <c r="I410" t="s">
        <v>277</v>
      </c>
      <c r="J410" t="s">
        <v>277</v>
      </c>
      <c r="K410" t="s">
        <v>908</v>
      </c>
      <c r="L410" t="s">
        <v>1554</v>
      </c>
      <c r="M410">
        <v>54361</v>
      </c>
    </row>
    <row r="411" spans="2:13" x14ac:dyDescent="0.25">
      <c r="B411" t="s">
        <v>905</v>
      </c>
      <c r="C411" t="s">
        <v>1555</v>
      </c>
      <c r="D411" t="s">
        <v>1556</v>
      </c>
      <c r="E411">
        <v>1509</v>
      </c>
      <c r="F411">
        <v>2</v>
      </c>
      <c r="I411" t="s">
        <v>277</v>
      </c>
      <c r="J411" t="s">
        <v>277</v>
      </c>
      <c r="K411" t="s">
        <v>908</v>
      </c>
      <c r="L411" t="s">
        <v>1557</v>
      </c>
      <c r="M411">
        <v>54234</v>
      </c>
    </row>
    <row r="412" spans="2:13" x14ac:dyDescent="0.25">
      <c r="B412" t="s">
        <v>905</v>
      </c>
      <c r="C412" t="s">
        <v>1558</v>
      </c>
      <c r="D412" t="s">
        <v>1559</v>
      </c>
      <c r="E412">
        <v>2979</v>
      </c>
      <c r="F412">
        <v>2</v>
      </c>
      <c r="I412" t="s">
        <v>277</v>
      </c>
      <c r="J412" t="s">
        <v>277</v>
      </c>
      <c r="K412" t="s">
        <v>908</v>
      </c>
      <c r="L412" t="s">
        <v>1560</v>
      </c>
      <c r="M412">
        <v>54233</v>
      </c>
    </row>
    <row r="413" spans="2:13" x14ac:dyDescent="0.25">
      <c r="B413" t="s">
        <v>905</v>
      </c>
      <c r="C413" t="s">
        <v>1561</v>
      </c>
      <c r="D413" t="s">
        <v>1562</v>
      </c>
      <c r="E413">
        <v>5639</v>
      </c>
      <c r="F413">
        <v>2</v>
      </c>
      <c r="I413" t="s">
        <v>277</v>
      </c>
      <c r="J413" t="s">
        <v>277</v>
      </c>
      <c r="K413" t="s">
        <v>908</v>
      </c>
      <c r="L413" t="s">
        <v>1563</v>
      </c>
      <c r="M413">
        <v>54232</v>
      </c>
    </row>
    <row r="414" spans="2:13" x14ac:dyDescent="0.25">
      <c r="B414" t="s">
        <v>905</v>
      </c>
      <c r="C414" t="s">
        <v>1564</v>
      </c>
      <c r="D414" t="s">
        <v>1565</v>
      </c>
      <c r="E414">
        <v>1287</v>
      </c>
      <c r="F414">
        <v>2</v>
      </c>
      <c r="I414" t="s">
        <v>277</v>
      </c>
      <c r="J414" t="s">
        <v>277</v>
      </c>
      <c r="K414" t="s">
        <v>908</v>
      </c>
      <c r="L414" t="s">
        <v>1566</v>
      </c>
      <c r="M414">
        <v>54232</v>
      </c>
    </row>
    <row r="415" spans="2:13" x14ac:dyDescent="0.25">
      <c r="B415" t="s">
        <v>905</v>
      </c>
      <c r="C415" t="s">
        <v>1567</v>
      </c>
      <c r="D415" t="s">
        <v>1568</v>
      </c>
      <c r="E415">
        <v>12340</v>
      </c>
      <c r="F415">
        <v>2</v>
      </c>
      <c r="I415" t="s">
        <v>277</v>
      </c>
      <c r="J415" t="s">
        <v>277</v>
      </c>
      <c r="K415" t="s">
        <v>908</v>
      </c>
      <c r="L415" t="s">
        <v>1569</v>
      </c>
      <c r="M415">
        <v>54303</v>
      </c>
    </row>
    <row r="416" spans="2:13" x14ac:dyDescent="0.25">
      <c r="B416" t="s">
        <v>913</v>
      </c>
      <c r="C416" t="s">
        <v>1570</v>
      </c>
      <c r="D416" t="s">
        <v>1571</v>
      </c>
      <c r="E416">
        <v>14280</v>
      </c>
      <c r="F416">
        <v>2</v>
      </c>
      <c r="I416" t="s">
        <v>277</v>
      </c>
      <c r="J416" t="s">
        <v>277</v>
      </c>
      <c r="K416" t="s">
        <v>916</v>
      </c>
      <c r="L416" t="s">
        <v>1572</v>
      </c>
      <c r="M416">
        <v>56201</v>
      </c>
    </row>
    <row r="417" spans="2:13" x14ac:dyDescent="0.25">
      <c r="B417" t="s">
        <v>913</v>
      </c>
      <c r="C417" t="s">
        <v>1573</v>
      </c>
      <c r="D417" t="s">
        <v>1574</v>
      </c>
      <c r="E417">
        <v>15384</v>
      </c>
      <c r="F417">
        <v>2</v>
      </c>
      <c r="I417" t="s">
        <v>277</v>
      </c>
      <c r="J417" t="s">
        <v>277</v>
      </c>
      <c r="K417" t="s">
        <v>916</v>
      </c>
      <c r="L417" t="s">
        <v>1575</v>
      </c>
      <c r="M417">
        <v>56002</v>
      </c>
    </row>
    <row r="418" spans="2:13" x14ac:dyDescent="0.25">
      <c r="B418" t="s">
        <v>913</v>
      </c>
      <c r="C418" t="s">
        <v>1576</v>
      </c>
      <c r="D418" t="s">
        <v>1577</v>
      </c>
      <c r="E418">
        <v>8648</v>
      </c>
      <c r="F418">
        <v>2</v>
      </c>
      <c r="I418" t="s">
        <v>277</v>
      </c>
      <c r="J418" t="s">
        <v>277</v>
      </c>
      <c r="K418" t="s">
        <v>916</v>
      </c>
      <c r="L418" t="s">
        <v>1578</v>
      </c>
      <c r="M418">
        <v>56501</v>
      </c>
    </row>
    <row r="419" spans="2:13" x14ac:dyDescent="0.25">
      <c r="B419" t="s">
        <v>913</v>
      </c>
      <c r="C419" t="s">
        <v>1579</v>
      </c>
      <c r="D419" t="s">
        <v>1580</v>
      </c>
      <c r="E419">
        <v>9906</v>
      </c>
      <c r="F419">
        <v>2</v>
      </c>
      <c r="I419" t="s">
        <v>277</v>
      </c>
      <c r="J419" t="s">
        <v>277</v>
      </c>
      <c r="K419" t="s">
        <v>916</v>
      </c>
      <c r="L419" t="s">
        <v>1581</v>
      </c>
      <c r="M419">
        <v>56301</v>
      </c>
    </row>
    <row r="420" spans="2:13" x14ac:dyDescent="0.25">
      <c r="B420" t="s">
        <v>913</v>
      </c>
      <c r="C420" t="s">
        <v>1582</v>
      </c>
      <c r="D420" t="s">
        <v>1583</v>
      </c>
      <c r="E420">
        <v>6406</v>
      </c>
      <c r="F420">
        <v>2</v>
      </c>
      <c r="I420" t="s">
        <v>277</v>
      </c>
      <c r="J420" t="s">
        <v>277</v>
      </c>
      <c r="K420" t="s">
        <v>916</v>
      </c>
      <c r="L420" t="s">
        <v>1584</v>
      </c>
      <c r="M420">
        <v>56151</v>
      </c>
    </row>
    <row r="421" spans="2:13" x14ac:dyDescent="0.25">
      <c r="B421" t="s">
        <v>913</v>
      </c>
      <c r="C421" t="s">
        <v>1585</v>
      </c>
      <c r="D421" t="s">
        <v>1586</v>
      </c>
      <c r="E421">
        <v>1933</v>
      </c>
      <c r="F421">
        <v>2</v>
      </c>
      <c r="I421" t="s">
        <v>277</v>
      </c>
      <c r="J421" t="s">
        <v>277</v>
      </c>
      <c r="K421" t="s">
        <v>916</v>
      </c>
      <c r="L421" t="s">
        <v>1587</v>
      </c>
      <c r="M421">
        <v>56125</v>
      </c>
    </row>
    <row r="422" spans="2:13" x14ac:dyDescent="0.25">
      <c r="B422" t="s">
        <v>913</v>
      </c>
      <c r="C422" t="s">
        <v>1588</v>
      </c>
      <c r="D422" t="s">
        <v>1589</v>
      </c>
      <c r="E422">
        <v>12288</v>
      </c>
      <c r="F422">
        <v>2</v>
      </c>
      <c r="I422" t="s">
        <v>277</v>
      </c>
      <c r="J422" t="s">
        <v>277</v>
      </c>
      <c r="K422" t="s">
        <v>916</v>
      </c>
      <c r="L422" t="s">
        <v>1590</v>
      </c>
      <c r="M422">
        <v>56601</v>
      </c>
    </row>
    <row r="423" spans="2:13" x14ac:dyDescent="0.25">
      <c r="B423" t="s">
        <v>913</v>
      </c>
      <c r="C423" t="s">
        <v>1591</v>
      </c>
      <c r="D423" t="s">
        <v>1592</v>
      </c>
      <c r="E423">
        <v>6077</v>
      </c>
      <c r="F423">
        <v>2</v>
      </c>
      <c r="I423" t="s">
        <v>277</v>
      </c>
      <c r="J423" t="s">
        <v>277</v>
      </c>
      <c r="K423" t="s">
        <v>916</v>
      </c>
      <c r="L423" t="s">
        <v>1593</v>
      </c>
      <c r="M423">
        <v>56184</v>
      </c>
    </row>
    <row r="424" spans="2:13" x14ac:dyDescent="0.25">
      <c r="B424" t="s">
        <v>886</v>
      </c>
      <c r="C424" t="s">
        <v>1594</v>
      </c>
      <c r="D424" t="s">
        <v>1595</v>
      </c>
      <c r="E424">
        <v>20484</v>
      </c>
      <c r="F424">
        <v>2</v>
      </c>
      <c r="I424" t="s">
        <v>937</v>
      </c>
      <c r="J424" t="s">
        <v>938</v>
      </c>
      <c r="K424" t="s">
        <v>889</v>
      </c>
      <c r="L424" t="s">
        <v>1596</v>
      </c>
      <c r="M424">
        <v>67801</v>
      </c>
    </row>
    <row r="425" spans="2:13" x14ac:dyDescent="0.25">
      <c r="B425" t="s">
        <v>886</v>
      </c>
      <c r="C425" t="s">
        <v>1597</v>
      </c>
      <c r="D425" t="s">
        <v>1598</v>
      </c>
      <c r="E425">
        <v>11681</v>
      </c>
      <c r="F425">
        <v>2</v>
      </c>
      <c r="I425" t="s">
        <v>277</v>
      </c>
      <c r="J425" t="s">
        <v>277</v>
      </c>
      <c r="K425" t="s">
        <v>889</v>
      </c>
      <c r="L425" t="s">
        <v>1599</v>
      </c>
      <c r="M425">
        <v>68001</v>
      </c>
    </row>
    <row r="426" spans="2:13" x14ac:dyDescent="0.25">
      <c r="B426" t="s">
        <v>886</v>
      </c>
      <c r="C426" t="s">
        <v>1600</v>
      </c>
      <c r="D426" t="s">
        <v>1601</v>
      </c>
      <c r="E426">
        <v>6745</v>
      </c>
      <c r="F426">
        <v>2</v>
      </c>
      <c r="I426" t="s">
        <v>277</v>
      </c>
      <c r="J426" t="s">
        <v>277</v>
      </c>
      <c r="K426" t="s">
        <v>889</v>
      </c>
      <c r="L426" t="s">
        <v>1602</v>
      </c>
      <c r="M426">
        <v>67961</v>
      </c>
    </row>
    <row r="427" spans="2:13" x14ac:dyDescent="0.25">
      <c r="B427" t="s">
        <v>886</v>
      </c>
      <c r="C427" t="s">
        <v>1603</v>
      </c>
      <c r="D427" t="s">
        <v>1604</v>
      </c>
      <c r="E427">
        <v>1076</v>
      </c>
      <c r="F427">
        <v>2</v>
      </c>
      <c r="I427" t="s">
        <v>937</v>
      </c>
      <c r="J427" t="s">
        <v>938</v>
      </c>
      <c r="K427" t="s">
        <v>889</v>
      </c>
      <c r="L427" t="s">
        <v>1605</v>
      </c>
      <c r="M427">
        <v>67903</v>
      </c>
    </row>
    <row r="428" spans="2:13" x14ac:dyDescent="0.25">
      <c r="B428" t="s">
        <v>886</v>
      </c>
      <c r="C428" t="s">
        <v>1606</v>
      </c>
      <c r="D428" t="s">
        <v>938</v>
      </c>
      <c r="E428">
        <v>381346</v>
      </c>
      <c r="F428">
        <v>1</v>
      </c>
      <c r="G428" t="s">
        <v>1607</v>
      </c>
      <c r="H428" t="s">
        <v>938</v>
      </c>
      <c r="I428" t="s">
        <v>937</v>
      </c>
      <c r="J428" t="s">
        <v>938</v>
      </c>
      <c r="K428" t="s">
        <v>889</v>
      </c>
      <c r="L428" t="s">
        <v>1608</v>
      </c>
      <c r="M428">
        <v>62100</v>
      </c>
    </row>
    <row r="429" spans="2:13" x14ac:dyDescent="0.25">
      <c r="B429" t="s">
        <v>886</v>
      </c>
      <c r="C429" t="s">
        <v>1609</v>
      </c>
      <c r="D429" t="s">
        <v>1610</v>
      </c>
      <c r="E429">
        <v>756</v>
      </c>
      <c r="F429">
        <v>2</v>
      </c>
      <c r="I429" t="s">
        <v>937</v>
      </c>
      <c r="J429" t="s">
        <v>938</v>
      </c>
      <c r="K429" t="s">
        <v>889</v>
      </c>
      <c r="L429" t="s">
        <v>1611</v>
      </c>
      <c r="M429">
        <v>66484</v>
      </c>
    </row>
    <row r="430" spans="2:13" x14ac:dyDescent="0.25">
      <c r="B430" t="s">
        <v>886</v>
      </c>
      <c r="C430" t="s">
        <v>1612</v>
      </c>
      <c r="D430" t="s">
        <v>1613</v>
      </c>
      <c r="E430">
        <v>3730</v>
      </c>
      <c r="F430">
        <v>2</v>
      </c>
      <c r="I430" t="s">
        <v>937</v>
      </c>
      <c r="J430" t="s">
        <v>938</v>
      </c>
      <c r="K430" t="s">
        <v>889</v>
      </c>
      <c r="L430" t="s">
        <v>1614</v>
      </c>
      <c r="M430">
        <v>66401</v>
      </c>
    </row>
    <row r="431" spans="2:13" x14ac:dyDescent="0.25">
      <c r="B431" t="s">
        <v>886</v>
      </c>
      <c r="C431" t="s">
        <v>1615</v>
      </c>
      <c r="D431" t="s">
        <v>1616</v>
      </c>
      <c r="E431">
        <v>1015</v>
      </c>
      <c r="F431">
        <v>2</v>
      </c>
      <c r="I431" t="s">
        <v>937</v>
      </c>
      <c r="J431" t="s">
        <v>938</v>
      </c>
      <c r="K431" t="s">
        <v>889</v>
      </c>
      <c r="L431" t="s">
        <v>1617</v>
      </c>
      <c r="M431">
        <v>66431</v>
      </c>
    </row>
    <row r="432" spans="2:13" x14ac:dyDescent="0.25">
      <c r="B432" t="s">
        <v>886</v>
      </c>
      <c r="C432" t="s">
        <v>1618</v>
      </c>
      <c r="D432" t="s">
        <v>1619</v>
      </c>
      <c r="E432">
        <v>3553</v>
      </c>
      <c r="F432">
        <v>2</v>
      </c>
      <c r="I432" t="s">
        <v>937</v>
      </c>
      <c r="J432" t="s">
        <v>938</v>
      </c>
      <c r="K432" t="s">
        <v>889</v>
      </c>
      <c r="L432" t="s">
        <v>1620</v>
      </c>
      <c r="M432">
        <v>66462</v>
      </c>
    </row>
    <row r="433" spans="2:13" x14ac:dyDescent="0.25">
      <c r="B433" t="s">
        <v>886</v>
      </c>
      <c r="C433" t="s">
        <v>1621</v>
      </c>
      <c r="D433" t="s">
        <v>1622</v>
      </c>
      <c r="E433">
        <v>9760</v>
      </c>
      <c r="F433">
        <v>2</v>
      </c>
      <c r="I433" t="s">
        <v>937</v>
      </c>
      <c r="J433" t="s">
        <v>938</v>
      </c>
      <c r="K433" t="s">
        <v>889</v>
      </c>
      <c r="L433" t="s">
        <v>1623</v>
      </c>
      <c r="M433">
        <v>66491</v>
      </c>
    </row>
    <row r="434" spans="2:13" x14ac:dyDescent="0.25">
      <c r="B434" t="s">
        <v>886</v>
      </c>
      <c r="C434" t="s">
        <v>1624</v>
      </c>
      <c r="D434" t="s">
        <v>1625</v>
      </c>
      <c r="E434">
        <v>1150</v>
      </c>
      <c r="F434">
        <v>2</v>
      </c>
      <c r="I434" t="s">
        <v>937</v>
      </c>
      <c r="J434" t="s">
        <v>938</v>
      </c>
      <c r="K434" t="s">
        <v>889</v>
      </c>
      <c r="L434" t="s">
        <v>1626</v>
      </c>
      <c r="M434">
        <v>66451</v>
      </c>
    </row>
    <row r="435" spans="2:13" x14ac:dyDescent="0.25">
      <c r="B435" t="s">
        <v>886</v>
      </c>
      <c r="C435" t="s">
        <v>1627</v>
      </c>
      <c r="D435" t="s">
        <v>1628</v>
      </c>
      <c r="E435">
        <v>10993</v>
      </c>
      <c r="F435">
        <v>2</v>
      </c>
      <c r="I435" t="s">
        <v>937</v>
      </c>
      <c r="J435" t="s">
        <v>938</v>
      </c>
      <c r="K435" t="s">
        <v>889</v>
      </c>
      <c r="L435" t="s">
        <v>1629</v>
      </c>
      <c r="M435">
        <v>66434</v>
      </c>
    </row>
    <row r="436" spans="2:13" x14ac:dyDescent="0.25">
      <c r="B436" t="s">
        <v>886</v>
      </c>
      <c r="C436" t="s">
        <v>1630</v>
      </c>
      <c r="D436" t="s">
        <v>1631</v>
      </c>
      <c r="E436">
        <v>1914</v>
      </c>
      <c r="F436">
        <v>2</v>
      </c>
      <c r="I436" t="s">
        <v>937</v>
      </c>
      <c r="J436" t="s">
        <v>938</v>
      </c>
      <c r="K436" t="s">
        <v>889</v>
      </c>
      <c r="L436" t="s">
        <v>1632</v>
      </c>
      <c r="M436">
        <v>66431</v>
      </c>
    </row>
    <row r="437" spans="2:13" x14ac:dyDescent="0.25">
      <c r="B437" t="s">
        <v>886</v>
      </c>
      <c r="C437" t="s">
        <v>1633</v>
      </c>
      <c r="D437" t="s">
        <v>1634</v>
      </c>
      <c r="E437">
        <v>538</v>
      </c>
      <c r="F437">
        <v>2</v>
      </c>
      <c r="I437" t="s">
        <v>937</v>
      </c>
      <c r="J437" t="s">
        <v>938</v>
      </c>
      <c r="K437" t="s">
        <v>889</v>
      </c>
      <c r="L437" t="s">
        <v>1635</v>
      </c>
      <c r="M437">
        <v>66601</v>
      </c>
    </row>
    <row r="438" spans="2:13" x14ac:dyDescent="0.25">
      <c r="B438" t="s">
        <v>886</v>
      </c>
      <c r="C438" t="s">
        <v>1636</v>
      </c>
      <c r="D438" t="s">
        <v>1637</v>
      </c>
      <c r="E438">
        <v>5329</v>
      </c>
      <c r="F438">
        <v>2</v>
      </c>
      <c r="I438" t="s">
        <v>937</v>
      </c>
      <c r="J438" t="s">
        <v>938</v>
      </c>
      <c r="K438" t="s">
        <v>889</v>
      </c>
      <c r="L438" t="s">
        <v>1638</v>
      </c>
      <c r="M438">
        <v>66442</v>
      </c>
    </row>
    <row r="439" spans="2:13" x14ac:dyDescent="0.25">
      <c r="B439" t="s">
        <v>886</v>
      </c>
      <c r="C439" t="s">
        <v>1639</v>
      </c>
      <c r="D439" t="s">
        <v>1640</v>
      </c>
      <c r="E439">
        <v>3313</v>
      </c>
      <c r="F439">
        <v>2</v>
      </c>
      <c r="I439" t="s">
        <v>937</v>
      </c>
      <c r="J439" t="s">
        <v>938</v>
      </c>
      <c r="K439" t="s">
        <v>889</v>
      </c>
      <c r="L439" t="s">
        <v>1641</v>
      </c>
      <c r="M439">
        <v>66448</v>
      </c>
    </row>
    <row r="440" spans="2:13" x14ac:dyDescent="0.25">
      <c r="B440" t="s">
        <v>886</v>
      </c>
      <c r="C440" t="s">
        <v>1642</v>
      </c>
      <c r="D440" t="s">
        <v>1643</v>
      </c>
      <c r="E440">
        <v>817</v>
      </c>
      <c r="F440">
        <v>2</v>
      </c>
      <c r="I440" t="s">
        <v>937</v>
      </c>
      <c r="J440" t="s">
        <v>938</v>
      </c>
      <c r="K440" t="s">
        <v>889</v>
      </c>
      <c r="L440" t="s">
        <v>1644</v>
      </c>
      <c r="M440">
        <v>66448</v>
      </c>
    </row>
    <row r="441" spans="2:13" x14ac:dyDescent="0.25">
      <c r="B441" t="s">
        <v>886</v>
      </c>
      <c r="C441" t="s">
        <v>1645</v>
      </c>
      <c r="D441" t="s">
        <v>1646</v>
      </c>
      <c r="E441">
        <v>1802</v>
      </c>
      <c r="F441">
        <v>2</v>
      </c>
      <c r="I441" t="s">
        <v>937</v>
      </c>
      <c r="J441" t="s">
        <v>938</v>
      </c>
      <c r="K441" t="s">
        <v>889</v>
      </c>
      <c r="L441" t="s">
        <v>1647</v>
      </c>
      <c r="M441">
        <v>66449</v>
      </c>
    </row>
    <row r="442" spans="2:13" x14ac:dyDescent="0.25">
      <c r="B442" t="s">
        <v>886</v>
      </c>
      <c r="C442" t="s">
        <v>1648</v>
      </c>
      <c r="D442" t="s">
        <v>1649</v>
      </c>
      <c r="E442">
        <v>1458</v>
      </c>
      <c r="F442">
        <v>2</v>
      </c>
      <c r="I442" t="s">
        <v>937</v>
      </c>
      <c r="J442" t="s">
        <v>938</v>
      </c>
      <c r="K442" t="s">
        <v>889</v>
      </c>
      <c r="L442" t="s">
        <v>1650</v>
      </c>
      <c r="M442">
        <v>66403</v>
      </c>
    </row>
    <row r="443" spans="2:13" x14ac:dyDescent="0.25">
      <c r="B443" t="s">
        <v>886</v>
      </c>
      <c r="C443" t="s">
        <v>1651</v>
      </c>
      <c r="D443" t="s">
        <v>1652</v>
      </c>
      <c r="E443">
        <v>1641</v>
      </c>
      <c r="F443">
        <v>2</v>
      </c>
      <c r="I443" t="s">
        <v>937</v>
      </c>
      <c r="J443" t="s">
        <v>938</v>
      </c>
      <c r="K443" t="s">
        <v>889</v>
      </c>
      <c r="L443" t="s">
        <v>1653</v>
      </c>
      <c r="M443">
        <v>66441</v>
      </c>
    </row>
    <row r="444" spans="2:13" x14ac:dyDescent="0.25">
      <c r="B444" t="s">
        <v>886</v>
      </c>
      <c r="C444" t="s">
        <v>1654</v>
      </c>
      <c r="D444" t="s">
        <v>1655</v>
      </c>
      <c r="E444">
        <v>2339</v>
      </c>
      <c r="F444">
        <v>2</v>
      </c>
      <c r="I444" t="s">
        <v>937</v>
      </c>
      <c r="J444" t="s">
        <v>938</v>
      </c>
      <c r="K444" t="s">
        <v>889</v>
      </c>
      <c r="L444" t="s">
        <v>1656</v>
      </c>
      <c r="M444">
        <v>66407</v>
      </c>
    </row>
    <row r="445" spans="2:13" x14ac:dyDescent="0.25">
      <c r="B445" t="s">
        <v>886</v>
      </c>
      <c r="C445" t="s">
        <v>1657</v>
      </c>
      <c r="D445" t="s">
        <v>1658</v>
      </c>
      <c r="E445">
        <v>938</v>
      </c>
      <c r="F445">
        <v>2</v>
      </c>
      <c r="I445" t="s">
        <v>937</v>
      </c>
      <c r="J445" t="s">
        <v>938</v>
      </c>
      <c r="K445" t="s">
        <v>889</v>
      </c>
      <c r="L445" t="s">
        <v>1659</v>
      </c>
      <c r="M445">
        <v>66458</v>
      </c>
    </row>
    <row r="446" spans="2:13" x14ac:dyDescent="0.25">
      <c r="B446" t="s">
        <v>886</v>
      </c>
      <c r="C446" t="s">
        <v>1660</v>
      </c>
      <c r="D446" t="s">
        <v>1661</v>
      </c>
      <c r="E446">
        <v>886</v>
      </c>
      <c r="F446">
        <v>2</v>
      </c>
      <c r="I446" t="s">
        <v>937</v>
      </c>
      <c r="J446" t="s">
        <v>938</v>
      </c>
      <c r="K446" t="s">
        <v>889</v>
      </c>
      <c r="L446" t="s">
        <v>1662</v>
      </c>
      <c r="M446">
        <v>66463</v>
      </c>
    </row>
    <row r="447" spans="2:13" x14ac:dyDescent="0.25">
      <c r="B447" t="s">
        <v>886</v>
      </c>
      <c r="C447" t="s">
        <v>1663</v>
      </c>
      <c r="D447" t="s">
        <v>1664</v>
      </c>
      <c r="E447">
        <v>6291</v>
      </c>
      <c r="F447">
        <v>2</v>
      </c>
      <c r="I447" t="s">
        <v>937</v>
      </c>
      <c r="J447" t="s">
        <v>938</v>
      </c>
      <c r="K447" t="s">
        <v>889</v>
      </c>
      <c r="L447" t="s">
        <v>1665</v>
      </c>
      <c r="M447">
        <v>66484</v>
      </c>
    </row>
    <row r="448" spans="2:13" x14ac:dyDescent="0.25">
      <c r="B448" t="s">
        <v>886</v>
      </c>
      <c r="C448" t="s">
        <v>1666</v>
      </c>
      <c r="D448" t="s">
        <v>1667</v>
      </c>
      <c r="E448">
        <v>818</v>
      </c>
      <c r="F448">
        <v>2</v>
      </c>
      <c r="I448" t="s">
        <v>937</v>
      </c>
      <c r="J448" t="s">
        <v>938</v>
      </c>
      <c r="K448" t="s">
        <v>889</v>
      </c>
      <c r="L448" t="s">
        <v>1668</v>
      </c>
      <c r="M448">
        <v>66401</v>
      </c>
    </row>
    <row r="449" spans="2:13" x14ac:dyDescent="0.25">
      <c r="B449" t="s">
        <v>886</v>
      </c>
      <c r="C449" t="s">
        <v>1669</v>
      </c>
      <c r="D449" t="s">
        <v>1670</v>
      </c>
      <c r="E449">
        <v>1116</v>
      </c>
      <c r="F449">
        <v>2</v>
      </c>
      <c r="I449" t="s">
        <v>937</v>
      </c>
      <c r="J449" t="s">
        <v>938</v>
      </c>
      <c r="K449" t="s">
        <v>889</v>
      </c>
      <c r="L449" t="s">
        <v>1671</v>
      </c>
      <c r="M449">
        <v>66407</v>
      </c>
    </row>
    <row r="450" spans="2:13" x14ac:dyDescent="0.25">
      <c r="B450" t="s">
        <v>886</v>
      </c>
      <c r="C450" t="s">
        <v>1672</v>
      </c>
      <c r="D450" t="s">
        <v>1673</v>
      </c>
      <c r="E450">
        <v>2369</v>
      </c>
      <c r="F450">
        <v>2</v>
      </c>
      <c r="I450" t="s">
        <v>937</v>
      </c>
      <c r="J450" t="s">
        <v>938</v>
      </c>
      <c r="K450" t="s">
        <v>889</v>
      </c>
      <c r="L450" t="s">
        <v>1674</v>
      </c>
      <c r="M450">
        <v>66452</v>
      </c>
    </row>
    <row r="451" spans="2:13" x14ac:dyDescent="0.25">
      <c r="B451" t="s">
        <v>886</v>
      </c>
      <c r="C451" t="s">
        <v>1675</v>
      </c>
      <c r="D451" t="s">
        <v>1676</v>
      </c>
      <c r="E451">
        <v>3036</v>
      </c>
      <c r="F451">
        <v>2</v>
      </c>
      <c r="I451" t="s">
        <v>937</v>
      </c>
      <c r="J451" t="s">
        <v>938</v>
      </c>
      <c r="K451" t="s">
        <v>889</v>
      </c>
      <c r="L451" t="s">
        <v>1677</v>
      </c>
      <c r="M451">
        <v>66447</v>
      </c>
    </row>
    <row r="452" spans="2:13" x14ac:dyDescent="0.25">
      <c r="B452" t="s">
        <v>886</v>
      </c>
      <c r="C452" t="s">
        <v>1678</v>
      </c>
      <c r="D452" t="s">
        <v>1679</v>
      </c>
      <c r="E452">
        <v>7599</v>
      </c>
      <c r="F452">
        <v>2</v>
      </c>
      <c r="I452" t="s">
        <v>937</v>
      </c>
      <c r="J452" t="s">
        <v>938</v>
      </c>
      <c r="K452" t="s">
        <v>889</v>
      </c>
      <c r="L452" t="s">
        <v>1680</v>
      </c>
      <c r="M452">
        <v>66451</v>
      </c>
    </row>
    <row r="453" spans="2:13" x14ac:dyDescent="0.25">
      <c r="B453" t="s">
        <v>886</v>
      </c>
      <c r="C453" t="s">
        <v>1681</v>
      </c>
      <c r="D453" t="s">
        <v>1682</v>
      </c>
      <c r="E453">
        <v>1618</v>
      </c>
      <c r="F453">
        <v>2</v>
      </c>
      <c r="I453" t="s">
        <v>937</v>
      </c>
      <c r="J453" t="s">
        <v>938</v>
      </c>
      <c r="K453" t="s">
        <v>889</v>
      </c>
      <c r="L453" t="s">
        <v>1683</v>
      </c>
      <c r="M453">
        <v>66459</v>
      </c>
    </row>
    <row r="454" spans="2:13" x14ac:dyDescent="0.25">
      <c r="B454" t="s">
        <v>886</v>
      </c>
      <c r="C454" t="s">
        <v>1684</v>
      </c>
      <c r="D454" t="s">
        <v>1685</v>
      </c>
      <c r="E454">
        <v>1167</v>
      </c>
      <c r="F454">
        <v>2</v>
      </c>
      <c r="I454" t="s">
        <v>937</v>
      </c>
      <c r="J454" t="s">
        <v>938</v>
      </c>
      <c r="K454" t="s">
        <v>889</v>
      </c>
      <c r="L454" t="s">
        <v>1686</v>
      </c>
      <c r="M454">
        <v>66417</v>
      </c>
    </row>
    <row r="455" spans="2:13" x14ac:dyDescent="0.25">
      <c r="B455" t="s">
        <v>886</v>
      </c>
      <c r="C455" t="s">
        <v>1687</v>
      </c>
      <c r="D455" t="s">
        <v>1688</v>
      </c>
      <c r="E455">
        <v>9258</v>
      </c>
      <c r="F455">
        <v>2</v>
      </c>
      <c r="I455" t="s">
        <v>937</v>
      </c>
      <c r="J455" t="s">
        <v>938</v>
      </c>
      <c r="K455" t="s">
        <v>889</v>
      </c>
      <c r="L455" t="s">
        <v>1689</v>
      </c>
      <c r="M455">
        <v>66601</v>
      </c>
    </row>
    <row r="456" spans="2:13" x14ac:dyDescent="0.25">
      <c r="B456" t="s">
        <v>886</v>
      </c>
      <c r="C456" t="s">
        <v>1690</v>
      </c>
      <c r="D456" t="s">
        <v>1691</v>
      </c>
      <c r="E456">
        <v>2328</v>
      </c>
      <c r="F456">
        <v>2</v>
      </c>
      <c r="I456" t="s">
        <v>937</v>
      </c>
      <c r="J456" t="s">
        <v>938</v>
      </c>
      <c r="K456" t="s">
        <v>889</v>
      </c>
      <c r="L456" t="s">
        <v>1692</v>
      </c>
      <c r="M456">
        <v>66441</v>
      </c>
    </row>
    <row r="457" spans="2:13" x14ac:dyDescent="0.25">
      <c r="B457" t="s">
        <v>886</v>
      </c>
      <c r="C457" t="s">
        <v>1693</v>
      </c>
      <c r="D457" t="s">
        <v>1694</v>
      </c>
      <c r="E457">
        <v>756</v>
      </c>
      <c r="F457">
        <v>2</v>
      </c>
      <c r="I457" t="s">
        <v>937</v>
      </c>
      <c r="J457" t="s">
        <v>938</v>
      </c>
      <c r="K457" t="s">
        <v>889</v>
      </c>
      <c r="L457" t="s">
        <v>1695</v>
      </c>
      <c r="M457">
        <v>66463</v>
      </c>
    </row>
    <row r="458" spans="2:13" x14ac:dyDescent="0.25">
      <c r="B458" t="s">
        <v>886</v>
      </c>
      <c r="C458" t="s">
        <v>1696</v>
      </c>
      <c r="D458" t="s">
        <v>1697</v>
      </c>
      <c r="E458">
        <v>760</v>
      </c>
      <c r="F458">
        <v>2</v>
      </c>
      <c r="I458" t="s">
        <v>937</v>
      </c>
      <c r="J458" t="s">
        <v>938</v>
      </c>
      <c r="K458" t="s">
        <v>889</v>
      </c>
      <c r="L458" t="s">
        <v>1698</v>
      </c>
      <c r="M458">
        <v>66405</v>
      </c>
    </row>
    <row r="459" spans="2:13" x14ac:dyDescent="0.25">
      <c r="B459" t="s">
        <v>886</v>
      </c>
      <c r="C459" t="s">
        <v>1699</v>
      </c>
      <c r="D459" t="s">
        <v>1700</v>
      </c>
      <c r="E459">
        <v>1357</v>
      </c>
      <c r="F459">
        <v>2</v>
      </c>
      <c r="I459" t="s">
        <v>937</v>
      </c>
      <c r="J459" t="s">
        <v>938</v>
      </c>
      <c r="K459" t="s">
        <v>889</v>
      </c>
      <c r="L459" t="s">
        <v>1701</v>
      </c>
      <c r="M459">
        <v>66406</v>
      </c>
    </row>
    <row r="460" spans="2:13" x14ac:dyDescent="0.25">
      <c r="B460" t="s">
        <v>886</v>
      </c>
      <c r="C460" t="s">
        <v>1702</v>
      </c>
      <c r="D460" t="s">
        <v>1703</v>
      </c>
      <c r="E460">
        <v>1200</v>
      </c>
      <c r="F460">
        <v>2</v>
      </c>
      <c r="I460" t="s">
        <v>937</v>
      </c>
      <c r="J460" t="s">
        <v>938</v>
      </c>
      <c r="K460" t="s">
        <v>889</v>
      </c>
      <c r="L460" t="s">
        <v>1704</v>
      </c>
      <c r="M460">
        <v>66701</v>
      </c>
    </row>
    <row r="461" spans="2:13" x14ac:dyDescent="0.25">
      <c r="B461" t="s">
        <v>886</v>
      </c>
      <c r="C461" t="s">
        <v>1705</v>
      </c>
      <c r="D461" t="s">
        <v>1706</v>
      </c>
      <c r="E461">
        <v>788</v>
      </c>
      <c r="F461">
        <v>2</v>
      </c>
      <c r="I461" t="s">
        <v>937</v>
      </c>
      <c r="J461" t="s">
        <v>938</v>
      </c>
      <c r="K461" t="s">
        <v>889</v>
      </c>
      <c r="L461" t="s">
        <v>1707</v>
      </c>
      <c r="M461">
        <v>66484</v>
      </c>
    </row>
    <row r="462" spans="2:13" x14ac:dyDescent="0.25">
      <c r="B462" t="s">
        <v>886</v>
      </c>
      <c r="C462" t="s">
        <v>1708</v>
      </c>
      <c r="D462" t="s">
        <v>1709</v>
      </c>
      <c r="E462">
        <v>2573</v>
      </c>
      <c r="F462">
        <v>2</v>
      </c>
      <c r="I462" t="s">
        <v>937</v>
      </c>
      <c r="J462" t="s">
        <v>938</v>
      </c>
      <c r="K462" t="s">
        <v>889</v>
      </c>
      <c r="L462" t="s">
        <v>1710</v>
      </c>
      <c r="M462">
        <v>66484</v>
      </c>
    </row>
    <row r="463" spans="2:13" x14ac:dyDescent="0.25">
      <c r="B463" t="s">
        <v>886</v>
      </c>
      <c r="C463" t="s">
        <v>1711</v>
      </c>
      <c r="D463" t="s">
        <v>1712</v>
      </c>
      <c r="E463">
        <v>3775</v>
      </c>
      <c r="F463">
        <v>2</v>
      </c>
      <c r="I463" t="s">
        <v>937</v>
      </c>
      <c r="J463" t="s">
        <v>938</v>
      </c>
      <c r="K463" t="s">
        <v>889</v>
      </c>
      <c r="L463" t="s">
        <v>1713</v>
      </c>
      <c r="M463">
        <v>66411</v>
      </c>
    </row>
    <row r="464" spans="2:13" x14ac:dyDescent="0.25">
      <c r="B464" t="s">
        <v>886</v>
      </c>
      <c r="C464" t="s">
        <v>1714</v>
      </c>
      <c r="D464" t="s">
        <v>1715</v>
      </c>
      <c r="E464">
        <v>1651</v>
      </c>
      <c r="F464">
        <v>2</v>
      </c>
      <c r="I464" t="s">
        <v>937</v>
      </c>
      <c r="J464" t="s">
        <v>938</v>
      </c>
      <c r="K464" t="s">
        <v>889</v>
      </c>
      <c r="L464" t="s">
        <v>1716</v>
      </c>
      <c r="M464">
        <v>66463</v>
      </c>
    </row>
    <row r="465" spans="2:13" x14ac:dyDescent="0.25">
      <c r="B465" t="s">
        <v>886</v>
      </c>
      <c r="C465" t="s">
        <v>1717</v>
      </c>
      <c r="D465" t="s">
        <v>1718</v>
      </c>
      <c r="E465">
        <v>904</v>
      </c>
      <c r="F465">
        <v>2</v>
      </c>
      <c r="I465" t="s">
        <v>937</v>
      </c>
      <c r="J465" t="s">
        <v>938</v>
      </c>
      <c r="K465" t="s">
        <v>889</v>
      </c>
      <c r="L465" t="s">
        <v>1719</v>
      </c>
      <c r="M465">
        <v>66453</v>
      </c>
    </row>
    <row r="466" spans="2:13" x14ac:dyDescent="0.25">
      <c r="B466" t="s">
        <v>886</v>
      </c>
      <c r="C466" t="s">
        <v>1720</v>
      </c>
      <c r="D466" t="s">
        <v>1721</v>
      </c>
      <c r="E466">
        <v>3834</v>
      </c>
      <c r="F466">
        <v>2</v>
      </c>
      <c r="I466" t="s">
        <v>937</v>
      </c>
      <c r="J466" t="s">
        <v>938</v>
      </c>
      <c r="K466" t="s">
        <v>889</v>
      </c>
      <c r="L466" t="s">
        <v>1722</v>
      </c>
      <c r="M466">
        <v>66701</v>
      </c>
    </row>
    <row r="467" spans="2:13" x14ac:dyDescent="0.25">
      <c r="B467" t="s">
        <v>886</v>
      </c>
      <c r="C467" t="s">
        <v>1723</v>
      </c>
      <c r="D467" t="s">
        <v>1724</v>
      </c>
      <c r="E467">
        <v>24743</v>
      </c>
      <c r="F467">
        <v>2</v>
      </c>
      <c r="I467" t="s">
        <v>277</v>
      </c>
      <c r="J467" t="s">
        <v>277</v>
      </c>
      <c r="K467" t="s">
        <v>889</v>
      </c>
      <c r="L467" t="s">
        <v>1725</v>
      </c>
      <c r="M467">
        <v>69141</v>
      </c>
    </row>
    <row r="468" spans="2:13" x14ac:dyDescent="0.25">
      <c r="B468" t="s">
        <v>886</v>
      </c>
      <c r="C468" t="s">
        <v>1726</v>
      </c>
      <c r="D468" t="s">
        <v>1727</v>
      </c>
      <c r="E468">
        <v>5975</v>
      </c>
      <c r="F468">
        <v>2</v>
      </c>
      <c r="I468" t="s">
        <v>277</v>
      </c>
      <c r="J468" t="s">
        <v>277</v>
      </c>
      <c r="K468" t="s">
        <v>889</v>
      </c>
      <c r="L468" t="s">
        <v>1728</v>
      </c>
      <c r="M468">
        <v>69301</v>
      </c>
    </row>
    <row r="469" spans="2:13" x14ac:dyDescent="0.25">
      <c r="B469" t="s">
        <v>886</v>
      </c>
      <c r="C469" t="s">
        <v>1729</v>
      </c>
      <c r="D469" t="s">
        <v>1730</v>
      </c>
      <c r="E469">
        <v>7455</v>
      </c>
      <c r="F469">
        <v>2</v>
      </c>
      <c r="I469" t="s">
        <v>277</v>
      </c>
      <c r="J469" t="s">
        <v>277</v>
      </c>
      <c r="K469" t="s">
        <v>889</v>
      </c>
      <c r="L469" t="s">
        <v>1731</v>
      </c>
      <c r="M469">
        <v>69201</v>
      </c>
    </row>
    <row r="470" spans="2:13" x14ac:dyDescent="0.25">
      <c r="B470" t="s">
        <v>886</v>
      </c>
      <c r="C470" t="s">
        <v>1732</v>
      </c>
      <c r="D470" t="s">
        <v>1733</v>
      </c>
      <c r="E470">
        <v>920</v>
      </c>
      <c r="F470">
        <v>2</v>
      </c>
      <c r="I470" t="s">
        <v>277</v>
      </c>
      <c r="J470" t="s">
        <v>277</v>
      </c>
      <c r="K470" t="s">
        <v>889</v>
      </c>
      <c r="L470" t="s">
        <v>1734</v>
      </c>
      <c r="M470">
        <v>69301</v>
      </c>
    </row>
    <row r="471" spans="2:13" x14ac:dyDescent="0.25">
      <c r="B471" t="s">
        <v>268</v>
      </c>
      <c r="C471" t="s">
        <v>1735</v>
      </c>
      <c r="D471" t="s">
        <v>271</v>
      </c>
      <c r="E471">
        <v>74935</v>
      </c>
      <c r="F471">
        <v>1</v>
      </c>
      <c r="G471" t="s">
        <v>1736</v>
      </c>
      <c r="H471" t="s">
        <v>271</v>
      </c>
      <c r="I471" t="s">
        <v>270</v>
      </c>
      <c r="J471" t="s">
        <v>271</v>
      </c>
      <c r="K471" t="s">
        <v>272</v>
      </c>
      <c r="L471" t="s">
        <v>1737</v>
      </c>
      <c r="M471">
        <v>76351</v>
      </c>
    </row>
    <row r="472" spans="2:13" x14ac:dyDescent="0.25">
      <c r="B472" t="s">
        <v>268</v>
      </c>
      <c r="C472" t="s">
        <v>1738</v>
      </c>
      <c r="D472" t="s">
        <v>1739</v>
      </c>
      <c r="E472">
        <v>3684</v>
      </c>
      <c r="F472">
        <v>2</v>
      </c>
      <c r="I472" t="s">
        <v>270</v>
      </c>
      <c r="J472" t="s">
        <v>271</v>
      </c>
      <c r="K472" t="s">
        <v>272</v>
      </c>
      <c r="L472" t="s">
        <v>1740</v>
      </c>
      <c r="M472">
        <v>76316</v>
      </c>
    </row>
    <row r="473" spans="2:13" x14ac:dyDescent="0.25">
      <c r="B473" t="s">
        <v>268</v>
      </c>
      <c r="C473" t="s">
        <v>1741</v>
      </c>
      <c r="D473" t="s">
        <v>1742</v>
      </c>
      <c r="E473">
        <v>7171</v>
      </c>
      <c r="F473">
        <v>2</v>
      </c>
      <c r="I473" t="s">
        <v>270</v>
      </c>
      <c r="J473" t="s">
        <v>271</v>
      </c>
      <c r="K473" t="s">
        <v>272</v>
      </c>
      <c r="L473" t="s">
        <v>1743</v>
      </c>
      <c r="M473">
        <v>76361</v>
      </c>
    </row>
    <row r="474" spans="2:13" x14ac:dyDescent="0.25">
      <c r="B474" t="s">
        <v>268</v>
      </c>
      <c r="C474" t="s">
        <v>1744</v>
      </c>
      <c r="D474" t="s">
        <v>1745</v>
      </c>
      <c r="E474">
        <v>17879</v>
      </c>
      <c r="F474">
        <v>2</v>
      </c>
      <c r="I474" t="s">
        <v>270</v>
      </c>
      <c r="J474" t="s">
        <v>271</v>
      </c>
      <c r="K474" t="s">
        <v>272</v>
      </c>
      <c r="L474" t="s">
        <v>1746</v>
      </c>
      <c r="M474">
        <v>76502</v>
      </c>
    </row>
    <row r="475" spans="2:13" x14ac:dyDescent="0.25">
      <c r="B475" t="s">
        <v>268</v>
      </c>
      <c r="C475" t="s">
        <v>1747</v>
      </c>
      <c r="D475" t="s">
        <v>1748</v>
      </c>
      <c r="E475">
        <v>6386</v>
      </c>
      <c r="F475">
        <v>2</v>
      </c>
      <c r="I475" t="s">
        <v>277</v>
      </c>
      <c r="J475" t="s">
        <v>277</v>
      </c>
      <c r="K475" t="s">
        <v>272</v>
      </c>
      <c r="L475" t="s">
        <v>1749</v>
      </c>
      <c r="M475">
        <v>76321</v>
      </c>
    </row>
    <row r="476" spans="2:13" x14ac:dyDescent="0.25">
      <c r="B476" t="s">
        <v>886</v>
      </c>
      <c r="C476" t="s">
        <v>1750</v>
      </c>
      <c r="D476" t="s">
        <v>1751</v>
      </c>
      <c r="E476">
        <v>24512</v>
      </c>
      <c r="F476">
        <v>2</v>
      </c>
      <c r="I476" t="s">
        <v>277</v>
      </c>
      <c r="J476" t="s">
        <v>277</v>
      </c>
      <c r="K476" t="s">
        <v>889</v>
      </c>
      <c r="L476" t="s">
        <v>1752</v>
      </c>
      <c r="M476">
        <v>67975</v>
      </c>
    </row>
    <row r="477" spans="2:13" x14ac:dyDescent="0.25">
      <c r="B477" t="s">
        <v>886</v>
      </c>
      <c r="C477" t="s">
        <v>1753</v>
      </c>
      <c r="D477" t="s">
        <v>1754</v>
      </c>
      <c r="E477">
        <v>4389</v>
      </c>
      <c r="F477">
        <v>2</v>
      </c>
      <c r="I477" t="s">
        <v>277</v>
      </c>
      <c r="J477" t="s">
        <v>277</v>
      </c>
      <c r="K477" t="s">
        <v>889</v>
      </c>
      <c r="L477" t="s">
        <v>1755</v>
      </c>
      <c r="M477">
        <v>69681</v>
      </c>
    </row>
    <row r="478" spans="2:13" x14ac:dyDescent="0.25">
      <c r="B478" t="s">
        <v>886</v>
      </c>
      <c r="C478" t="s">
        <v>1756</v>
      </c>
      <c r="D478" t="s">
        <v>1757</v>
      </c>
      <c r="E478">
        <v>6352</v>
      </c>
      <c r="F478">
        <v>2</v>
      </c>
      <c r="I478" t="s">
        <v>277</v>
      </c>
      <c r="J478" t="s">
        <v>277</v>
      </c>
      <c r="K478" t="s">
        <v>889</v>
      </c>
      <c r="L478" t="s">
        <v>1758</v>
      </c>
      <c r="M478">
        <v>69603</v>
      </c>
    </row>
    <row r="479" spans="2:13" x14ac:dyDescent="0.25">
      <c r="B479" t="s">
        <v>886</v>
      </c>
      <c r="C479" t="s">
        <v>1759</v>
      </c>
      <c r="D479" t="s">
        <v>1760</v>
      </c>
      <c r="E479">
        <v>889</v>
      </c>
      <c r="F479">
        <v>2</v>
      </c>
      <c r="I479" t="s">
        <v>277</v>
      </c>
      <c r="J479" t="s">
        <v>277</v>
      </c>
      <c r="K479" t="s">
        <v>889</v>
      </c>
      <c r="L479" t="s">
        <v>1761</v>
      </c>
      <c r="M479">
        <v>69651</v>
      </c>
    </row>
    <row r="480" spans="2:13" x14ac:dyDescent="0.25">
      <c r="B480" t="s">
        <v>886</v>
      </c>
      <c r="C480" t="s">
        <v>1762</v>
      </c>
      <c r="D480" t="s">
        <v>1763</v>
      </c>
      <c r="E480">
        <v>11185</v>
      </c>
      <c r="F480">
        <v>2</v>
      </c>
      <c r="I480" t="s">
        <v>277</v>
      </c>
      <c r="J480" t="s">
        <v>277</v>
      </c>
      <c r="K480" t="s">
        <v>889</v>
      </c>
      <c r="L480" t="s">
        <v>1764</v>
      </c>
      <c r="M480">
        <v>69701</v>
      </c>
    </row>
    <row r="481" spans="2:13" x14ac:dyDescent="0.25">
      <c r="B481" t="s">
        <v>886</v>
      </c>
      <c r="C481" t="s">
        <v>1765</v>
      </c>
      <c r="D481" t="s">
        <v>1766</v>
      </c>
      <c r="E481">
        <v>2075</v>
      </c>
      <c r="F481">
        <v>2</v>
      </c>
      <c r="I481" t="s">
        <v>277</v>
      </c>
      <c r="J481" t="s">
        <v>277</v>
      </c>
      <c r="K481" t="s">
        <v>889</v>
      </c>
      <c r="L481" t="s">
        <v>1767</v>
      </c>
      <c r="M481">
        <v>69685</v>
      </c>
    </row>
    <row r="482" spans="2:13" x14ac:dyDescent="0.25">
      <c r="B482" t="s">
        <v>886</v>
      </c>
      <c r="C482" t="s">
        <v>1768</v>
      </c>
      <c r="D482" t="s">
        <v>1769</v>
      </c>
      <c r="E482">
        <v>5537</v>
      </c>
      <c r="F482">
        <v>2</v>
      </c>
      <c r="I482" t="s">
        <v>277</v>
      </c>
      <c r="J482" t="s">
        <v>277</v>
      </c>
      <c r="K482" t="s">
        <v>889</v>
      </c>
      <c r="L482" t="s">
        <v>1770</v>
      </c>
      <c r="M482">
        <v>69662</v>
      </c>
    </row>
    <row r="483" spans="2:13" x14ac:dyDescent="0.25">
      <c r="B483" t="s">
        <v>886</v>
      </c>
      <c r="C483" t="s">
        <v>1771</v>
      </c>
      <c r="D483" t="s">
        <v>1772</v>
      </c>
      <c r="E483">
        <v>10889</v>
      </c>
      <c r="F483">
        <v>2</v>
      </c>
      <c r="I483" t="s">
        <v>277</v>
      </c>
      <c r="J483" t="s">
        <v>277</v>
      </c>
      <c r="K483" t="s">
        <v>889</v>
      </c>
      <c r="L483" t="s">
        <v>1773</v>
      </c>
      <c r="M483">
        <v>69801</v>
      </c>
    </row>
    <row r="484" spans="2:13" x14ac:dyDescent="0.25">
      <c r="B484" t="s">
        <v>886</v>
      </c>
      <c r="C484" t="s">
        <v>1774</v>
      </c>
      <c r="D484" t="s">
        <v>1775</v>
      </c>
      <c r="E484">
        <v>3003</v>
      </c>
      <c r="F484">
        <v>2</v>
      </c>
      <c r="I484" t="s">
        <v>277</v>
      </c>
      <c r="J484" t="s">
        <v>277</v>
      </c>
      <c r="K484" t="s">
        <v>889</v>
      </c>
      <c r="L484" t="s">
        <v>1776</v>
      </c>
      <c r="M484">
        <v>69661</v>
      </c>
    </row>
    <row r="485" spans="2:13" x14ac:dyDescent="0.25">
      <c r="B485" t="s">
        <v>900</v>
      </c>
      <c r="C485" t="s">
        <v>1777</v>
      </c>
      <c r="D485" t="s">
        <v>1778</v>
      </c>
      <c r="E485">
        <v>51216</v>
      </c>
      <c r="F485">
        <v>1</v>
      </c>
      <c r="G485" t="s">
        <v>1779</v>
      </c>
      <c r="H485" t="s">
        <v>1778</v>
      </c>
      <c r="I485" t="s">
        <v>1780</v>
      </c>
      <c r="J485" t="s">
        <v>1778</v>
      </c>
      <c r="K485" t="s">
        <v>903</v>
      </c>
      <c r="L485" t="s">
        <v>1781</v>
      </c>
      <c r="M485">
        <v>58601</v>
      </c>
    </row>
    <row r="486" spans="2:13" x14ac:dyDescent="0.25">
      <c r="B486" t="s">
        <v>900</v>
      </c>
      <c r="C486" t="s">
        <v>1782</v>
      </c>
      <c r="D486" t="s">
        <v>1783</v>
      </c>
      <c r="E486">
        <v>621</v>
      </c>
      <c r="F486">
        <v>2</v>
      </c>
      <c r="I486" t="s">
        <v>1780</v>
      </c>
      <c r="J486" t="s">
        <v>1778</v>
      </c>
      <c r="K486" t="s">
        <v>903</v>
      </c>
      <c r="L486" t="s">
        <v>1784</v>
      </c>
      <c r="M486">
        <v>58603</v>
      </c>
    </row>
    <row r="487" spans="2:13" x14ac:dyDescent="0.25">
      <c r="B487" t="s">
        <v>886</v>
      </c>
      <c r="C487" t="s">
        <v>1785</v>
      </c>
      <c r="D487" t="s">
        <v>1786</v>
      </c>
      <c r="E487">
        <v>1595</v>
      </c>
      <c r="F487">
        <v>2</v>
      </c>
      <c r="I487" t="s">
        <v>277</v>
      </c>
      <c r="J487" t="s">
        <v>277</v>
      </c>
      <c r="K487" t="s">
        <v>889</v>
      </c>
      <c r="L487" t="s">
        <v>1787</v>
      </c>
      <c r="M487">
        <v>67181</v>
      </c>
    </row>
    <row r="488" spans="2:13" x14ac:dyDescent="0.25">
      <c r="B488" t="s">
        <v>900</v>
      </c>
      <c r="C488" t="s">
        <v>1788</v>
      </c>
      <c r="D488" t="s">
        <v>1789</v>
      </c>
      <c r="E488">
        <v>5273</v>
      </c>
      <c r="F488">
        <v>2</v>
      </c>
      <c r="I488" t="s">
        <v>277</v>
      </c>
      <c r="J488" t="s">
        <v>277</v>
      </c>
      <c r="K488" t="s">
        <v>903</v>
      </c>
      <c r="L488" t="s">
        <v>1790</v>
      </c>
      <c r="M488">
        <v>58856</v>
      </c>
    </row>
    <row r="489" spans="2:13" x14ac:dyDescent="0.25">
      <c r="B489" t="s">
        <v>900</v>
      </c>
      <c r="C489" t="s">
        <v>1791</v>
      </c>
      <c r="D489" t="s">
        <v>1792</v>
      </c>
      <c r="E489">
        <v>5714</v>
      </c>
      <c r="F489">
        <v>2</v>
      </c>
      <c r="I489" t="s">
        <v>1780</v>
      </c>
      <c r="J489" t="s">
        <v>1778</v>
      </c>
      <c r="K489" t="s">
        <v>903</v>
      </c>
      <c r="L489" t="s">
        <v>1793</v>
      </c>
      <c r="M489">
        <v>58901</v>
      </c>
    </row>
    <row r="490" spans="2:13" x14ac:dyDescent="0.25">
      <c r="B490" t="s">
        <v>268</v>
      </c>
      <c r="C490" t="s">
        <v>1794</v>
      </c>
      <c r="D490" t="s">
        <v>1795</v>
      </c>
      <c r="E490">
        <v>28620</v>
      </c>
      <c r="F490">
        <v>2</v>
      </c>
      <c r="I490" t="s">
        <v>277</v>
      </c>
      <c r="J490" t="s">
        <v>277</v>
      </c>
      <c r="K490" t="s">
        <v>272</v>
      </c>
      <c r="L490" t="s">
        <v>1796</v>
      </c>
      <c r="M490">
        <v>76701</v>
      </c>
    </row>
    <row r="491" spans="2:13" x14ac:dyDescent="0.25">
      <c r="B491" t="s">
        <v>268</v>
      </c>
      <c r="C491" t="s">
        <v>1797</v>
      </c>
      <c r="D491" t="s">
        <v>1798</v>
      </c>
      <c r="E491">
        <v>317</v>
      </c>
      <c r="F491">
        <v>2</v>
      </c>
      <c r="I491" t="s">
        <v>270</v>
      </c>
      <c r="J491" t="s">
        <v>271</v>
      </c>
      <c r="K491" t="s">
        <v>272</v>
      </c>
      <c r="L491" t="s">
        <v>1799</v>
      </c>
      <c r="M491">
        <v>76821</v>
      </c>
    </row>
    <row r="492" spans="2:13" x14ac:dyDescent="0.25">
      <c r="B492" t="s">
        <v>268</v>
      </c>
      <c r="C492" t="s">
        <v>1800</v>
      </c>
      <c r="D492" t="s">
        <v>1801</v>
      </c>
      <c r="E492">
        <v>8144</v>
      </c>
      <c r="F492">
        <v>2</v>
      </c>
      <c r="I492" t="s">
        <v>277</v>
      </c>
      <c r="J492" t="s">
        <v>277</v>
      </c>
      <c r="K492" t="s">
        <v>272</v>
      </c>
      <c r="L492" t="s">
        <v>1802</v>
      </c>
      <c r="M492">
        <v>76861</v>
      </c>
    </row>
    <row r="493" spans="2:13" x14ac:dyDescent="0.25">
      <c r="B493" t="s">
        <v>268</v>
      </c>
      <c r="C493" t="s">
        <v>1803</v>
      </c>
      <c r="D493" t="s">
        <v>1804</v>
      </c>
      <c r="E493">
        <v>11579</v>
      </c>
      <c r="F493">
        <v>2</v>
      </c>
      <c r="I493" t="s">
        <v>277</v>
      </c>
      <c r="J493" t="s">
        <v>277</v>
      </c>
      <c r="K493" t="s">
        <v>272</v>
      </c>
      <c r="L493" t="s">
        <v>1805</v>
      </c>
      <c r="M493">
        <v>76901</v>
      </c>
    </row>
    <row r="494" spans="2:13" x14ac:dyDescent="0.25">
      <c r="B494" t="s">
        <v>268</v>
      </c>
      <c r="C494" t="s">
        <v>1806</v>
      </c>
      <c r="D494" t="s">
        <v>1807</v>
      </c>
      <c r="E494">
        <v>6762</v>
      </c>
      <c r="F494">
        <v>2</v>
      </c>
      <c r="I494" t="s">
        <v>277</v>
      </c>
      <c r="J494" t="s">
        <v>277</v>
      </c>
      <c r="K494" t="s">
        <v>272</v>
      </c>
      <c r="L494" t="s">
        <v>1808</v>
      </c>
      <c r="M494">
        <v>76824</v>
      </c>
    </row>
    <row r="495" spans="2:13" x14ac:dyDescent="0.25">
      <c r="B495" t="s">
        <v>284</v>
      </c>
      <c r="C495" t="s">
        <v>1809</v>
      </c>
      <c r="D495" t="s">
        <v>1810</v>
      </c>
      <c r="E495">
        <v>43651</v>
      </c>
      <c r="F495">
        <v>2</v>
      </c>
      <c r="I495" t="s">
        <v>277</v>
      </c>
      <c r="J495" t="s">
        <v>277</v>
      </c>
      <c r="K495" t="s">
        <v>289</v>
      </c>
      <c r="L495" t="s">
        <v>1811</v>
      </c>
      <c r="M495">
        <v>79601</v>
      </c>
    </row>
    <row r="496" spans="2:13" x14ac:dyDescent="0.25">
      <c r="B496" t="s">
        <v>284</v>
      </c>
      <c r="C496" t="s">
        <v>1812</v>
      </c>
      <c r="D496" t="s">
        <v>1813</v>
      </c>
      <c r="E496">
        <v>1580</v>
      </c>
      <c r="F496">
        <v>2</v>
      </c>
      <c r="I496" t="s">
        <v>277</v>
      </c>
      <c r="J496" t="s">
        <v>277</v>
      </c>
      <c r="K496" t="s">
        <v>289</v>
      </c>
      <c r="L496" t="s">
        <v>1814</v>
      </c>
      <c r="M496">
        <v>79802</v>
      </c>
    </row>
    <row r="497" spans="2:13" x14ac:dyDescent="0.25">
      <c r="B497" t="s">
        <v>900</v>
      </c>
      <c r="C497" t="s">
        <v>1815</v>
      </c>
      <c r="D497" t="s">
        <v>1816</v>
      </c>
      <c r="E497">
        <v>35451</v>
      </c>
      <c r="F497">
        <v>2</v>
      </c>
      <c r="I497" t="s">
        <v>277</v>
      </c>
      <c r="J497" t="s">
        <v>277</v>
      </c>
      <c r="K497" t="s">
        <v>903</v>
      </c>
      <c r="L497" t="s">
        <v>1817</v>
      </c>
      <c r="M497">
        <v>67401</v>
      </c>
    </row>
    <row r="498" spans="2:13" x14ac:dyDescent="0.25">
      <c r="B498" t="s">
        <v>900</v>
      </c>
      <c r="C498" t="s">
        <v>1818</v>
      </c>
      <c r="D498" t="s">
        <v>1819</v>
      </c>
      <c r="E498">
        <v>7300</v>
      </c>
      <c r="F498">
        <v>2</v>
      </c>
      <c r="I498" t="s">
        <v>277</v>
      </c>
      <c r="J498" t="s">
        <v>277</v>
      </c>
      <c r="K498" t="s">
        <v>903</v>
      </c>
      <c r="L498" t="s">
        <v>1820</v>
      </c>
      <c r="M498">
        <v>67602</v>
      </c>
    </row>
    <row r="499" spans="2:13" x14ac:dyDescent="0.25">
      <c r="B499" t="s">
        <v>900</v>
      </c>
      <c r="C499" t="s">
        <v>1821</v>
      </c>
      <c r="D499" t="s">
        <v>1822</v>
      </c>
      <c r="E499">
        <v>1661</v>
      </c>
      <c r="F499">
        <v>2</v>
      </c>
      <c r="I499" t="s">
        <v>277</v>
      </c>
      <c r="J499" t="s">
        <v>277</v>
      </c>
      <c r="K499" t="s">
        <v>903</v>
      </c>
      <c r="L499" t="s">
        <v>1823</v>
      </c>
      <c r="M499">
        <v>67522</v>
      </c>
    </row>
    <row r="500" spans="2:13" x14ac:dyDescent="0.25">
      <c r="B500" t="s">
        <v>268</v>
      </c>
      <c r="C500" t="s">
        <v>1824</v>
      </c>
      <c r="D500" t="s">
        <v>1825</v>
      </c>
      <c r="E500">
        <v>25247</v>
      </c>
      <c r="F500">
        <v>2</v>
      </c>
      <c r="I500" t="s">
        <v>277</v>
      </c>
      <c r="J500" t="s">
        <v>277</v>
      </c>
      <c r="K500" t="s">
        <v>272</v>
      </c>
      <c r="L500" t="s">
        <v>1826</v>
      </c>
      <c r="M500">
        <v>68601</v>
      </c>
    </row>
    <row r="501" spans="2:13" x14ac:dyDescent="0.25">
      <c r="B501" t="s">
        <v>268</v>
      </c>
      <c r="C501" t="s">
        <v>1827</v>
      </c>
      <c r="D501" t="s">
        <v>1828</v>
      </c>
      <c r="E501">
        <v>1825</v>
      </c>
      <c r="F501">
        <v>2</v>
      </c>
      <c r="I501" t="s">
        <v>277</v>
      </c>
      <c r="J501" t="s">
        <v>277</v>
      </c>
      <c r="K501" t="s">
        <v>272</v>
      </c>
      <c r="L501" t="s">
        <v>1829</v>
      </c>
      <c r="M501">
        <v>68703</v>
      </c>
    </row>
    <row r="502" spans="2:13" x14ac:dyDescent="0.25">
      <c r="B502" t="s">
        <v>268</v>
      </c>
      <c r="C502" t="s">
        <v>1830</v>
      </c>
      <c r="D502" t="s">
        <v>1831</v>
      </c>
      <c r="E502">
        <v>1925</v>
      </c>
      <c r="F502">
        <v>2</v>
      </c>
      <c r="I502" t="s">
        <v>277</v>
      </c>
      <c r="J502" t="s">
        <v>277</v>
      </c>
      <c r="K502" t="s">
        <v>272</v>
      </c>
      <c r="L502" t="s">
        <v>1832</v>
      </c>
      <c r="M502">
        <v>68712</v>
      </c>
    </row>
    <row r="503" spans="2:13" x14ac:dyDescent="0.25">
      <c r="B503" t="s">
        <v>268</v>
      </c>
      <c r="C503" t="s">
        <v>1833</v>
      </c>
      <c r="D503" t="s">
        <v>1834</v>
      </c>
      <c r="E503">
        <v>2421</v>
      </c>
      <c r="F503">
        <v>2</v>
      </c>
      <c r="I503" t="s">
        <v>277</v>
      </c>
      <c r="J503" t="s">
        <v>277</v>
      </c>
      <c r="K503" t="s">
        <v>272</v>
      </c>
      <c r="L503" t="s">
        <v>1835</v>
      </c>
      <c r="M503">
        <v>68708</v>
      </c>
    </row>
    <row r="504" spans="2:13" x14ac:dyDescent="0.25">
      <c r="B504" t="s">
        <v>268</v>
      </c>
      <c r="C504" t="s">
        <v>1836</v>
      </c>
      <c r="D504" t="s">
        <v>1837</v>
      </c>
      <c r="E504">
        <v>1827</v>
      </c>
      <c r="F504">
        <v>2</v>
      </c>
      <c r="I504" t="s">
        <v>277</v>
      </c>
      <c r="J504" t="s">
        <v>277</v>
      </c>
      <c r="K504" t="s">
        <v>272</v>
      </c>
      <c r="L504" t="s">
        <v>1838</v>
      </c>
      <c r="M504">
        <v>68705</v>
      </c>
    </row>
    <row r="505" spans="2:13" x14ac:dyDescent="0.25">
      <c r="B505" t="s">
        <v>268</v>
      </c>
      <c r="C505" t="s">
        <v>1839</v>
      </c>
      <c r="D505" t="s">
        <v>1840</v>
      </c>
      <c r="E505">
        <v>1097</v>
      </c>
      <c r="F505">
        <v>2</v>
      </c>
      <c r="I505" t="s">
        <v>277</v>
      </c>
      <c r="J505" t="s">
        <v>277</v>
      </c>
      <c r="K505" t="s">
        <v>272</v>
      </c>
      <c r="L505" t="s">
        <v>1841</v>
      </c>
      <c r="M505">
        <v>68712</v>
      </c>
    </row>
    <row r="506" spans="2:13" x14ac:dyDescent="0.25">
      <c r="B506" t="s">
        <v>268</v>
      </c>
      <c r="C506" t="s">
        <v>1842</v>
      </c>
      <c r="D506" t="s">
        <v>1843</v>
      </c>
      <c r="E506">
        <v>1190</v>
      </c>
      <c r="F506">
        <v>2</v>
      </c>
      <c r="I506" t="s">
        <v>277</v>
      </c>
      <c r="J506" t="s">
        <v>277</v>
      </c>
      <c r="K506" t="s">
        <v>272</v>
      </c>
      <c r="L506" t="s">
        <v>1844</v>
      </c>
      <c r="M506">
        <v>68712</v>
      </c>
    </row>
    <row r="507" spans="2:13" x14ac:dyDescent="0.25">
      <c r="B507" t="s">
        <v>268</v>
      </c>
      <c r="C507" t="s">
        <v>1845</v>
      </c>
      <c r="D507" t="s">
        <v>1846</v>
      </c>
      <c r="E507">
        <v>3488</v>
      </c>
      <c r="F507">
        <v>2</v>
      </c>
      <c r="I507" t="s">
        <v>277</v>
      </c>
      <c r="J507" t="s">
        <v>277</v>
      </c>
      <c r="K507" t="s">
        <v>272</v>
      </c>
      <c r="L507" t="s">
        <v>1847</v>
      </c>
      <c r="M507">
        <v>68722</v>
      </c>
    </row>
    <row r="508" spans="2:13" x14ac:dyDescent="0.25">
      <c r="B508" t="s">
        <v>268</v>
      </c>
      <c r="C508" t="s">
        <v>1848</v>
      </c>
      <c r="D508" t="s">
        <v>1849</v>
      </c>
      <c r="E508">
        <v>1153</v>
      </c>
      <c r="F508">
        <v>2</v>
      </c>
      <c r="I508" t="s">
        <v>277</v>
      </c>
      <c r="J508" t="s">
        <v>277</v>
      </c>
      <c r="K508" t="s">
        <v>272</v>
      </c>
      <c r="L508" t="s">
        <v>1850</v>
      </c>
      <c r="M508">
        <v>68704</v>
      </c>
    </row>
    <row r="509" spans="2:13" x14ac:dyDescent="0.25">
      <c r="B509" t="s">
        <v>268</v>
      </c>
      <c r="C509" t="s">
        <v>1851</v>
      </c>
      <c r="D509" t="s">
        <v>1852</v>
      </c>
      <c r="E509">
        <v>1148</v>
      </c>
      <c r="F509">
        <v>2</v>
      </c>
      <c r="I509" t="s">
        <v>277</v>
      </c>
      <c r="J509" t="s">
        <v>277</v>
      </c>
      <c r="K509" t="s">
        <v>272</v>
      </c>
      <c r="L509" t="s">
        <v>1853</v>
      </c>
      <c r="M509">
        <v>68707</v>
      </c>
    </row>
    <row r="510" spans="2:13" x14ac:dyDescent="0.25">
      <c r="B510" t="s">
        <v>268</v>
      </c>
      <c r="C510" t="s">
        <v>1854</v>
      </c>
      <c r="D510" t="s">
        <v>1855</v>
      </c>
      <c r="E510">
        <v>16441</v>
      </c>
      <c r="F510">
        <v>2</v>
      </c>
      <c r="I510" t="s">
        <v>277</v>
      </c>
      <c r="J510" t="s">
        <v>277</v>
      </c>
      <c r="K510" t="s">
        <v>272</v>
      </c>
      <c r="L510" t="s">
        <v>1856</v>
      </c>
      <c r="M510">
        <v>68734</v>
      </c>
    </row>
    <row r="511" spans="2:13" x14ac:dyDescent="0.25">
      <c r="B511" t="s">
        <v>268</v>
      </c>
      <c r="C511" t="s">
        <v>1857</v>
      </c>
      <c r="D511" t="s">
        <v>1858</v>
      </c>
      <c r="E511">
        <v>4217</v>
      </c>
      <c r="F511">
        <v>2</v>
      </c>
      <c r="I511" t="s">
        <v>277</v>
      </c>
      <c r="J511" t="s">
        <v>277</v>
      </c>
      <c r="K511" t="s">
        <v>272</v>
      </c>
      <c r="L511" t="s">
        <v>1859</v>
      </c>
      <c r="M511">
        <v>68724</v>
      </c>
    </row>
    <row r="512" spans="2:13" x14ac:dyDescent="0.25">
      <c r="B512" t="s">
        <v>268</v>
      </c>
      <c r="C512" t="s">
        <v>1860</v>
      </c>
      <c r="D512" t="s">
        <v>1861</v>
      </c>
      <c r="E512">
        <v>1644</v>
      </c>
      <c r="F512">
        <v>2</v>
      </c>
      <c r="I512" t="s">
        <v>277</v>
      </c>
      <c r="J512" t="s">
        <v>277</v>
      </c>
      <c r="K512" t="s">
        <v>272</v>
      </c>
      <c r="L512" t="s">
        <v>1862</v>
      </c>
      <c r="M512">
        <v>68710</v>
      </c>
    </row>
    <row r="513" spans="2:13" x14ac:dyDescent="0.25">
      <c r="B513" t="s">
        <v>886</v>
      </c>
      <c r="C513" t="s">
        <v>1863</v>
      </c>
      <c r="D513" t="s">
        <v>1864</v>
      </c>
      <c r="E513">
        <v>20807</v>
      </c>
      <c r="F513">
        <v>2</v>
      </c>
      <c r="I513" t="s">
        <v>277</v>
      </c>
      <c r="J513" t="s">
        <v>277</v>
      </c>
      <c r="K513" t="s">
        <v>889</v>
      </c>
      <c r="L513" t="s">
        <v>1865</v>
      </c>
      <c r="M513">
        <v>68201</v>
      </c>
    </row>
    <row r="514" spans="2:13" x14ac:dyDescent="0.25">
      <c r="B514" t="s">
        <v>886</v>
      </c>
      <c r="C514" t="s">
        <v>1866</v>
      </c>
      <c r="D514" t="s">
        <v>1867</v>
      </c>
      <c r="E514">
        <v>6493</v>
      </c>
      <c r="F514">
        <v>2</v>
      </c>
      <c r="I514" t="s">
        <v>937</v>
      </c>
      <c r="J514" t="s">
        <v>938</v>
      </c>
      <c r="K514" t="s">
        <v>889</v>
      </c>
      <c r="L514" t="s">
        <v>1868</v>
      </c>
      <c r="M514">
        <v>68501</v>
      </c>
    </row>
    <row r="515" spans="2:13" x14ac:dyDescent="0.25">
      <c r="B515" t="s">
        <v>886</v>
      </c>
      <c r="C515" t="s">
        <v>1869</v>
      </c>
      <c r="D515" t="s">
        <v>1870</v>
      </c>
      <c r="E515">
        <v>722</v>
      </c>
      <c r="F515">
        <v>2</v>
      </c>
      <c r="I515" t="s">
        <v>937</v>
      </c>
      <c r="J515" t="s">
        <v>938</v>
      </c>
      <c r="K515" t="s">
        <v>889</v>
      </c>
      <c r="L515" t="s">
        <v>1871</v>
      </c>
      <c r="M515">
        <v>68301</v>
      </c>
    </row>
    <row r="516" spans="2:13" x14ac:dyDescent="0.25">
      <c r="B516" t="s">
        <v>886</v>
      </c>
      <c r="C516" t="s">
        <v>1872</v>
      </c>
      <c r="D516" t="s">
        <v>1873</v>
      </c>
      <c r="E516">
        <v>5694</v>
      </c>
      <c r="F516">
        <v>2</v>
      </c>
      <c r="I516" t="s">
        <v>937</v>
      </c>
      <c r="J516" t="s">
        <v>938</v>
      </c>
      <c r="K516" t="s">
        <v>889</v>
      </c>
      <c r="L516" t="s">
        <v>1874</v>
      </c>
      <c r="M516">
        <v>68301</v>
      </c>
    </row>
    <row r="517" spans="2:13" x14ac:dyDescent="0.25">
      <c r="B517" t="s">
        <v>886</v>
      </c>
      <c r="C517" t="s">
        <v>1875</v>
      </c>
      <c r="D517" t="s">
        <v>1876</v>
      </c>
      <c r="E517">
        <v>6916</v>
      </c>
      <c r="F517">
        <v>2</v>
      </c>
      <c r="I517" t="s">
        <v>937</v>
      </c>
      <c r="J517" t="s">
        <v>938</v>
      </c>
      <c r="K517" t="s">
        <v>889</v>
      </c>
      <c r="L517" t="s">
        <v>1877</v>
      </c>
      <c r="M517">
        <v>68401</v>
      </c>
    </row>
    <row r="518" spans="2:13" x14ac:dyDescent="0.25">
      <c r="B518" t="s">
        <v>886</v>
      </c>
      <c r="C518" t="s">
        <v>1878</v>
      </c>
      <c r="D518" t="s">
        <v>1879</v>
      </c>
      <c r="E518">
        <v>33765</v>
      </c>
      <c r="F518">
        <v>2</v>
      </c>
      <c r="I518" t="s">
        <v>277</v>
      </c>
      <c r="J518" t="s">
        <v>277</v>
      </c>
      <c r="K518" t="s">
        <v>889</v>
      </c>
      <c r="L518" t="s">
        <v>1880</v>
      </c>
      <c r="M518">
        <v>67151</v>
      </c>
    </row>
    <row r="519" spans="2:13" x14ac:dyDescent="0.25">
      <c r="B519" t="s">
        <v>886</v>
      </c>
      <c r="C519" t="s">
        <v>1881</v>
      </c>
      <c r="D519" t="s">
        <v>1882</v>
      </c>
      <c r="E519">
        <v>924</v>
      </c>
      <c r="F519">
        <v>2</v>
      </c>
      <c r="I519" t="s">
        <v>277</v>
      </c>
      <c r="J519" t="s">
        <v>277</v>
      </c>
      <c r="K519" t="s">
        <v>889</v>
      </c>
      <c r="L519" t="s">
        <v>1883</v>
      </c>
      <c r="M519">
        <v>66902</v>
      </c>
    </row>
    <row r="520" spans="2:13" x14ac:dyDescent="0.25">
      <c r="B520" t="s">
        <v>900</v>
      </c>
      <c r="C520" t="s">
        <v>1884</v>
      </c>
      <c r="D520" t="s">
        <v>1885</v>
      </c>
      <c r="E520">
        <v>20717</v>
      </c>
      <c r="F520">
        <v>2</v>
      </c>
      <c r="I520" t="s">
        <v>277</v>
      </c>
      <c r="J520" t="s">
        <v>277</v>
      </c>
      <c r="K520" t="s">
        <v>903</v>
      </c>
      <c r="L520" t="s">
        <v>1886</v>
      </c>
      <c r="M520">
        <v>59102</v>
      </c>
    </row>
    <row r="521" spans="2:13" x14ac:dyDescent="0.25">
      <c r="B521" t="s">
        <v>900</v>
      </c>
      <c r="C521" t="s">
        <v>1887</v>
      </c>
      <c r="D521" t="s">
        <v>1888</v>
      </c>
      <c r="E521">
        <v>8004</v>
      </c>
      <c r="F521">
        <v>2</v>
      </c>
      <c r="I521" t="s">
        <v>277</v>
      </c>
      <c r="J521" t="s">
        <v>277</v>
      </c>
      <c r="K521" t="s">
        <v>903</v>
      </c>
      <c r="L521" t="s">
        <v>1889</v>
      </c>
      <c r="M521">
        <v>59301</v>
      </c>
    </row>
    <row r="522" spans="2:13" x14ac:dyDescent="0.25">
      <c r="B522" t="s">
        <v>900</v>
      </c>
      <c r="C522" t="s">
        <v>1890</v>
      </c>
      <c r="D522" t="s">
        <v>1891</v>
      </c>
      <c r="E522">
        <v>1616</v>
      </c>
      <c r="F522">
        <v>2</v>
      </c>
      <c r="I522" t="s">
        <v>277</v>
      </c>
      <c r="J522" t="s">
        <v>277</v>
      </c>
      <c r="K522" t="s">
        <v>903</v>
      </c>
      <c r="L522" t="s">
        <v>1892</v>
      </c>
      <c r="M522">
        <v>59101</v>
      </c>
    </row>
    <row r="523" spans="2:13" x14ac:dyDescent="0.25">
      <c r="B523" t="s">
        <v>900</v>
      </c>
      <c r="C523" t="s">
        <v>1893</v>
      </c>
      <c r="D523" t="s">
        <v>1894</v>
      </c>
      <c r="E523">
        <v>10049</v>
      </c>
      <c r="F523">
        <v>2</v>
      </c>
      <c r="I523" t="s">
        <v>277</v>
      </c>
      <c r="J523" t="s">
        <v>277</v>
      </c>
      <c r="K523" t="s">
        <v>903</v>
      </c>
      <c r="L523" t="s">
        <v>1895</v>
      </c>
      <c r="M523">
        <v>59231</v>
      </c>
    </row>
    <row r="524" spans="2:13" x14ac:dyDescent="0.25">
      <c r="B524" t="s">
        <v>900</v>
      </c>
      <c r="C524" t="s">
        <v>1896</v>
      </c>
      <c r="D524" t="s">
        <v>1897</v>
      </c>
      <c r="E524">
        <v>684</v>
      </c>
      <c r="F524">
        <v>2</v>
      </c>
      <c r="I524" t="s">
        <v>277</v>
      </c>
      <c r="J524" t="s">
        <v>277</v>
      </c>
      <c r="K524" t="s">
        <v>903</v>
      </c>
      <c r="L524" t="s">
        <v>1898</v>
      </c>
      <c r="M524">
        <v>59401</v>
      </c>
    </row>
    <row r="525" spans="2:13" x14ac:dyDescent="0.25">
      <c r="B525" t="s">
        <v>900</v>
      </c>
      <c r="C525" t="s">
        <v>1899</v>
      </c>
      <c r="D525" t="s">
        <v>1900</v>
      </c>
      <c r="E525">
        <v>11498</v>
      </c>
      <c r="F525">
        <v>2</v>
      </c>
      <c r="I525" t="s">
        <v>277</v>
      </c>
      <c r="J525" t="s">
        <v>277</v>
      </c>
      <c r="K525" t="s">
        <v>903</v>
      </c>
      <c r="L525" t="s">
        <v>1901</v>
      </c>
      <c r="M525">
        <v>59401</v>
      </c>
    </row>
    <row r="526" spans="2:13" x14ac:dyDescent="0.25">
      <c r="B526" t="s">
        <v>306</v>
      </c>
      <c r="C526" t="s">
        <v>1902</v>
      </c>
      <c r="D526" t="s">
        <v>1903</v>
      </c>
      <c r="E526">
        <v>16230</v>
      </c>
      <c r="F526">
        <v>2</v>
      </c>
      <c r="I526" t="s">
        <v>277</v>
      </c>
      <c r="J526" t="s">
        <v>277</v>
      </c>
      <c r="K526" t="s">
        <v>309</v>
      </c>
      <c r="L526" t="s">
        <v>1904</v>
      </c>
      <c r="M526">
        <v>79201</v>
      </c>
    </row>
    <row r="527" spans="2:13" x14ac:dyDescent="0.25">
      <c r="B527" t="s">
        <v>306</v>
      </c>
      <c r="C527" t="s">
        <v>1905</v>
      </c>
      <c r="D527" t="s">
        <v>1906</v>
      </c>
      <c r="E527">
        <v>23257</v>
      </c>
      <c r="F527">
        <v>2</v>
      </c>
      <c r="I527" t="s">
        <v>277</v>
      </c>
      <c r="J527" t="s">
        <v>277</v>
      </c>
      <c r="K527" t="s">
        <v>309</v>
      </c>
      <c r="L527" t="s">
        <v>1907</v>
      </c>
      <c r="M527">
        <v>79401</v>
      </c>
    </row>
    <row r="528" spans="2:13" x14ac:dyDescent="0.25">
      <c r="B528" t="s">
        <v>306</v>
      </c>
      <c r="C528" t="s">
        <v>1908</v>
      </c>
      <c r="D528" t="s">
        <v>1909</v>
      </c>
      <c r="E528">
        <v>8181</v>
      </c>
      <c r="F528">
        <v>2</v>
      </c>
      <c r="I528" t="s">
        <v>277</v>
      </c>
      <c r="J528" t="s">
        <v>277</v>
      </c>
      <c r="K528" t="s">
        <v>309</v>
      </c>
      <c r="L528" t="s">
        <v>1910</v>
      </c>
      <c r="M528">
        <v>79501</v>
      </c>
    </row>
    <row r="529" spans="2:13" x14ac:dyDescent="0.25">
      <c r="B529" t="s">
        <v>306</v>
      </c>
      <c r="C529" t="s">
        <v>1911</v>
      </c>
      <c r="D529" t="s">
        <v>1912</v>
      </c>
      <c r="E529">
        <v>55557</v>
      </c>
      <c r="F529">
        <v>2</v>
      </c>
      <c r="I529" t="s">
        <v>313</v>
      </c>
      <c r="J529" t="s">
        <v>314</v>
      </c>
      <c r="K529" t="s">
        <v>309</v>
      </c>
      <c r="L529" t="s">
        <v>1913</v>
      </c>
      <c r="M529">
        <v>73801</v>
      </c>
    </row>
    <row r="530" spans="2:13" x14ac:dyDescent="0.25">
      <c r="B530" t="s">
        <v>306</v>
      </c>
      <c r="C530" t="s">
        <v>1914</v>
      </c>
      <c r="D530" t="s">
        <v>1915</v>
      </c>
      <c r="E530">
        <v>3924</v>
      </c>
      <c r="F530">
        <v>2</v>
      </c>
      <c r="I530" t="s">
        <v>313</v>
      </c>
      <c r="J530" t="s">
        <v>314</v>
      </c>
      <c r="K530" t="s">
        <v>309</v>
      </c>
      <c r="L530" t="s">
        <v>1916</v>
      </c>
      <c r="M530">
        <v>73901</v>
      </c>
    </row>
    <row r="531" spans="2:13" x14ac:dyDescent="0.25">
      <c r="B531" t="s">
        <v>306</v>
      </c>
      <c r="C531" t="s">
        <v>1917</v>
      </c>
      <c r="D531" t="s">
        <v>1918</v>
      </c>
      <c r="E531">
        <v>4101</v>
      </c>
      <c r="F531">
        <v>2</v>
      </c>
      <c r="I531" t="s">
        <v>313</v>
      </c>
      <c r="J531" t="s">
        <v>314</v>
      </c>
      <c r="K531" t="s">
        <v>309</v>
      </c>
      <c r="L531" t="s">
        <v>1919</v>
      </c>
      <c r="M531">
        <v>73944</v>
      </c>
    </row>
    <row r="532" spans="2:13" x14ac:dyDescent="0.25">
      <c r="B532" t="s">
        <v>306</v>
      </c>
      <c r="C532" t="s">
        <v>1920</v>
      </c>
      <c r="D532" t="s">
        <v>1921</v>
      </c>
      <c r="E532">
        <v>5356</v>
      </c>
      <c r="F532">
        <v>2</v>
      </c>
      <c r="I532" t="s">
        <v>277</v>
      </c>
      <c r="J532" t="s">
        <v>277</v>
      </c>
      <c r="K532" t="s">
        <v>309</v>
      </c>
      <c r="L532" t="s">
        <v>1922</v>
      </c>
      <c r="M532">
        <v>73995</v>
      </c>
    </row>
    <row r="533" spans="2:13" x14ac:dyDescent="0.25">
      <c r="B533" t="s">
        <v>306</v>
      </c>
      <c r="C533" t="s">
        <v>1923</v>
      </c>
      <c r="D533" t="s">
        <v>1924</v>
      </c>
      <c r="E533">
        <v>2449</v>
      </c>
      <c r="F533">
        <v>2</v>
      </c>
      <c r="I533" t="s">
        <v>313</v>
      </c>
      <c r="J533" t="s">
        <v>314</v>
      </c>
      <c r="K533" t="s">
        <v>309</v>
      </c>
      <c r="L533" t="s">
        <v>1925</v>
      </c>
      <c r="M533">
        <v>73945</v>
      </c>
    </row>
    <row r="534" spans="2:13" x14ac:dyDescent="0.25">
      <c r="B534" t="s">
        <v>306</v>
      </c>
      <c r="C534" t="s">
        <v>1926</v>
      </c>
      <c r="D534" t="s">
        <v>1927</v>
      </c>
      <c r="E534">
        <v>9922</v>
      </c>
      <c r="F534">
        <v>2</v>
      </c>
      <c r="I534" t="s">
        <v>277</v>
      </c>
      <c r="J534" t="s">
        <v>277</v>
      </c>
      <c r="K534" t="s">
        <v>309</v>
      </c>
      <c r="L534" t="s">
        <v>1928</v>
      </c>
      <c r="M534">
        <v>73911</v>
      </c>
    </row>
    <row r="535" spans="2:13" x14ac:dyDescent="0.25">
      <c r="B535" t="s">
        <v>306</v>
      </c>
      <c r="C535" t="s">
        <v>1929</v>
      </c>
      <c r="D535" t="s">
        <v>1930</v>
      </c>
      <c r="E535">
        <v>2441</v>
      </c>
      <c r="F535">
        <v>2</v>
      </c>
      <c r="I535" t="s">
        <v>313</v>
      </c>
      <c r="J535" t="s">
        <v>314</v>
      </c>
      <c r="K535" t="s">
        <v>309</v>
      </c>
      <c r="L535" t="s">
        <v>1931</v>
      </c>
      <c r="M535">
        <v>73937</v>
      </c>
    </row>
    <row r="536" spans="2:13" x14ac:dyDescent="0.25">
      <c r="B536" t="s">
        <v>306</v>
      </c>
      <c r="C536" t="s">
        <v>1932</v>
      </c>
      <c r="D536" t="s">
        <v>1933</v>
      </c>
      <c r="E536">
        <v>5474</v>
      </c>
      <c r="F536">
        <v>2</v>
      </c>
      <c r="I536" t="s">
        <v>277</v>
      </c>
      <c r="J536" t="s">
        <v>277</v>
      </c>
      <c r="K536" t="s">
        <v>309</v>
      </c>
      <c r="L536" t="s">
        <v>1934</v>
      </c>
      <c r="M536">
        <v>73991</v>
      </c>
    </row>
    <row r="537" spans="2:13" x14ac:dyDescent="0.25">
      <c r="B537" t="s">
        <v>355</v>
      </c>
      <c r="C537" t="s">
        <v>1935</v>
      </c>
      <c r="D537" t="s">
        <v>1936</v>
      </c>
      <c r="E537">
        <v>582</v>
      </c>
      <c r="F537">
        <v>2</v>
      </c>
      <c r="I537" t="s">
        <v>358</v>
      </c>
      <c r="J537" t="s">
        <v>359</v>
      </c>
      <c r="K537" t="s">
        <v>360</v>
      </c>
      <c r="L537" t="s">
        <v>1937</v>
      </c>
      <c r="M537">
        <v>25101</v>
      </c>
    </row>
    <row r="538" spans="2:13" x14ac:dyDescent="0.25">
      <c r="B538" t="s">
        <v>306</v>
      </c>
      <c r="C538" t="s">
        <v>1938</v>
      </c>
      <c r="D538" t="s">
        <v>1939</v>
      </c>
      <c r="E538">
        <v>3917</v>
      </c>
      <c r="F538">
        <v>2</v>
      </c>
      <c r="I538" t="s">
        <v>313</v>
      </c>
      <c r="J538" t="s">
        <v>314</v>
      </c>
      <c r="K538" t="s">
        <v>309</v>
      </c>
      <c r="L538" t="s">
        <v>1940</v>
      </c>
      <c r="M538">
        <v>73921</v>
      </c>
    </row>
    <row r="539" spans="2:13" x14ac:dyDescent="0.25">
      <c r="B539" t="s">
        <v>306</v>
      </c>
      <c r="C539" t="s">
        <v>1941</v>
      </c>
      <c r="D539" t="s">
        <v>1942</v>
      </c>
      <c r="E539">
        <v>2822</v>
      </c>
      <c r="F539">
        <v>2</v>
      </c>
      <c r="I539" t="s">
        <v>313</v>
      </c>
      <c r="J539" t="s">
        <v>314</v>
      </c>
      <c r="K539" t="s">
        <v>309</v>
      </c>
      <c r="L539" t="s">
        <v>1943</v>
      </c>
      <c r="M539">
        <v>73923</v>
      </c>
    </row>
    <row r="540" spans="2:13" x14ac:dyDescent="0.25">
      <c r="B540" t="s">
        <v>306</v>
      </c>
      <c r="C540" t="s">
        <v>1944</v>
      </c>
      <c r="D540" t="s">
        <v>1945</v>
      </c>
      <c r="E540">
        <v>6393</v>
      </c>
      <c r="F540">
        <v>2</v>
      </c>
      <c r="I540" t="s">
        <v>313</v>
      </c>
      <c r="J540" t="s">
        <v>314</v>
      </c>
      <c r="K540" t="s">
        <v>309</v>
      </c>
      <c r="L540" t="s">
        <v>1946</v>
      </c>
      <c r="M540">
        <v>73934</v>
      </c>
    </row>
    <row r="541" spans="2:13" x14ac:dyDescent="0.25">
      <c r="B541" t="s">
        <v>306</v>
      </c>
      <c r="C541" t="s">
        <v>1947</v>
      </c>
      <c r="D541" t="s">
        <v>1948</v>
      </c>
      <c r="E541">
        <v>35002</v>
      </c>
      <c r="F541">
        <v>2</v>
      </c>
      <c r="I541" t="s">
        <v>277</v>
      </c>
      <c r="J541" t="s">
        <v>277</v>
      </c>
      <c r="K541" t="s">
        <v>309</v>
      </c>
      <c r="L541" t="s">
        <v>1949</v>
      </c>
      <c r="M541">
        <v>73961</v>
      </c>
    </row>
    <row r="542" spans="2:13" x14ac:dyDescent="0.25">
      <c r="B542" t="s">
        <v>306</v>
      </c>
      <c r="C542" t="s">
        <v>1950</v>
      </c>
      <c r="D542" t="s">
        <v>1951</v>
      </c>
      <c r="E542">
        <v>2036</v>
      </c>
      <c r="F542">
        <v>2</v>
      </c>
      <c r="I542" t="s">
        <v>313</v>
      </c>
      <c r="J542" t="s">
        <v>314</v>
      </c>
      <c r="K542" t="s">
        <v>309</v>
      </c>
      <c r="L542" t="s">
        <v>1952</v>
      </c>
      <c r="M542">
        <v>73934</v>
      </c>
    </row>
    <row r="543" spans="2:13" x14ac:dyDescent="0.25">
      <c r="B543" t="s">
        <v>306</v>
      </c>
      <c r="C543" t="s">
        <v>1953</v>
      </c>
      <c r="D543" t="s">
        <v>1954</v>
      </c>
      <c r="E543">
        <v>7293</v>
      </c>
      <c r="F543">
        <v>2</v>
      </c>
      <c r="I543" t="s">
        <v>313</v>
      </c>
      <c r="J543" t="s">
        <v>314</v>
      </c>
      <c r="K543" t="s">
        <v>309</v>
      </c>
      <c r="L543" t="s">
        <v>1955</v>
      </c>
      <c r="M543">
        <v>73932</v>
      </c>
    </row>
    <row r="544" spans="2:13" x14ac:dyDescent="0.25">
      <c r="B544" t="s">
        <v>306</v>
      </c>
      <c r="C544" t="s">
        <v>1956</v>
      </c>
      <c r="D544" t="s">
        <v>1957</v>
      </c>
      <c r="E544">
        <v>52128</v>
      </c>
      <c r="F544">
        <v>1</v>
      </c>
      <c r="G544" t="s">
        <v>1958</v>
      </c>
      <c r="H544" t="s">
        <v>1957</v>
      </c>
      <c r="I544" t="s">
        <v>313</v>
      </c>
      <c r="J544" t="s">
        <v>314</v>
      </c>
      <c r="K544" t="s">
        <v>309</v>
      </c>
      <c r="L544" t="s">
        <v>1959</v>
      </c>
      <c r="M544">
        <v>73506</v>
      </c>
    </row>
    <row r="545" spans="2:13" x14ac:dyDescent="0.25">
      <c r="B545" t="s">
        <v>306</v>
      </c>
      <c r="C545" t="s">
        <v>1960</v>
      </c>
      <c r="D545" t="s">
        <v>1961</v>
      </c>
      <c r="E545">
        <v>3842</v>
      </c>
      <c r="F545">
        <v>2</v>
      </c>
      <c r="I545" t="s">
        <v>313</v>
      </c>
      <c r="J545" t="s">
        <v>314</v>
      </c>
      <c r="K545" t="s">
        <v>309</v>
      </c>
      <c r="L545" t="s">
        <v>1962</v>
      </c>
      <c r="M545">
        <v>73543</v>
      </c>
    </row>
    <row r="546" spans="2:13" x14ac:dyDescent="0.25">
      <c r="B546" t="s">
        <v>306</v>
      </c>
      <c r="C546" t="s">
        <v>1963</v>
      </c>
      <c r="D546" t="s">
        <v>1964</v>
      </c>
      <c r="E546">
        <v>24297</v>
      </c>
      <c r="F546">
        <v>2</v>
      </c>
      <c r="I546" t="s">
        <v>277</v>
      </c>
      <c r="J546" t="s">
        <v>277</v>
      </c>
      <c r="K546" t="s">
        <v>309</v>
      </c>
      <c r="L546" t="s">
        <v>1965</v>
      </c>
      <c r="M546">
        <v>73562</v>
      </c>
    </row>
    <row r="547" spans="2:13" x14ac:dyDescent="0.25">
      <c r="B547" t="s">
        <v>306</v>
      </c>
      <c r="C547" t="s">
        <v>1966</v>
      </c>
      <c r="D547" t="s">
        <v>1967</v>
      </c>
      <c r="E547">
        <v>4238</v>
      </c>
      <c r="F547">
        <v>2</v>
      </c>
      <c r="I547" t="s">
        <v>313</v>
      </c>
      <c r="J547" t="s">
        <v>314</v>
      </c>
      <c r="K547" t="s">
        <v>309</v>
      </c>
      <c r="L547" t="s">
        <v>1968</v>
      </c>
      <c r="M547">
        <v>73571</v>
      </c>
    </row>
    <row r="548" spans="2:13" x14ac:dyDescent="0.25">
      <c r="B548" t="s">
        <v>306</v>
      </c>
      <c r="C548" t="s">
        <v>1969</v>
      </c>
      <c r="D548" t="s">
        <v>1970</v>
      </c>
      <c r="E548">
        <v>5312</v>
      </c>
      <c r="F548">
        <v>2</v>
      </c>
      <c r="I548" t="s">
        <v>313</v>
      </c>
      <c r="J548" t="s">
        <v>314</v>
      </c>
      <c r="K548" t="s">
        <v>309</v>
      </c>
      <c r="L548" t="s">
        <v>1971</v>
      </c>
      <c r="M548">
        <v>73553</v>
      </c>
    </row>
    <row r="549" spans="2:13" x14ac:dyDescent="0.25">
      <c r="B549" t="s">
        <v>306</v>
      </c>
      <c r="C549" t="s">
        <v>1972</v>
      </c>
      <c r="D549" t="s">
        <v>1973</v>
      </c>
      <c r="E549">
        <v>20518</v>
      </c>
      <c r="F549">
        <v>2</v>
      </c>
      <c r="I549" t="s">
        <v>313</v>
      </c>
      <c r="J549" t="s">
        <v>314</v>
      </c>
      <c r="K549" t="s">
        <v>309</v>
      </c>
      <c r="L549" t="s">
        <v>1974</v>
      </c>
      <c r="M549">
        <v>73581</v>
      </c>
    </row>
    <row r="550" spans="2:13" x14ac:dyDescent="0.25">
      <c r="B550" t="s">
        <v>306</v>
      </c>
      <c r="C550" t="s">
        <v>1975</v>
      </c>
      <c r="D550" t="s">
        <v>1976</v>
      </c>
      <c r="E550">
        <v>28735</v>
      </c>
      <c r="F550">
        <v>2</v>
      </c>
      <c r="I550" t="s">
        <v>313</v>
      </c>
      <c r="J550" t="s">
        <v>314</v>
      </c>
      <c r="K550" t="s">
        <v>309</v>
      </c>
      <c r="L550" t="s">
        <v>1977</v>
      </c>
      <c r="M550">
        <v>73514</v>
      </c>
    </row>
    <row r="551" spans="2:13" x14ac:dyDescent="0.25">
      <c r="B551" t="s">
        <v>306</v>
      </c>
      <c r="C551" t="s">
        <v>1978</v>
      </c>
      <c r="D551" t="s">
        <v>1979</v>
      </c>
      <c r="E551">
        <v>5384</v>
      </c>
      <c r="F551">
        <v>2</v>
      </c>
      <c r="I551" t="s">
        <v>313</v>
      </c>
      <c r="J551" t="s">
        <v>314</v>
      </c>
      <c r="K551" t="s">
        <v>309</v>
      </c>
      <c r="L551" t="s">
        <v>1980</v>
      </c>
      <c r="M551">
        <v>73572</v>
      </c>
    </row>
    <row r="552" spans="2:13" x14ac:dyDescent="0.25">
      <c r="B552" t="s">
        <v>306</v>
      </c>
      <c r="C552" t="s">
        <v>1981</v>
      </c>
      <c r="D552" t="s">
        <v>1982</v>
      </c>
      <c r="E552">
        <v>7237</v>
      </c>
      <c r="F552">
        <v>2</v>
      </c>
      <c r="I552" t="s">
        <v>313</v>
      </c>
      <c r="J552" t="s">
        <v>314</v>
      </c>
      <c r="K552" t="s">
        <v>309</v>
      </c>
      <c r="L552" t="s">
        <v>1983</v>
      </c>
      <c r="M552">
        <v>73511</v>
      </c>
    </row>
    <row r="553" spans="2:13" x14ac:dyDescent="0.25">
      <c r="B553" t="s">
        <v>306</v>
      </c>
      <c r="C553" t="s">
        <v>1984</v>
      </c>
      <c r="D553" t="s">
        <v>1985</v>
      </c>
      <c r="E553">
        <v>7536</v>
      </c>
      <c r="F553">
        <v>2</v>
      </c>
      <c r="I553" t="s">
        <v>313</v>
      </c>
      <c r="J553" t="s">
        <v>314</v>
      </c>
      <c r="K553" t="s">
        <v>309</v>
      </c>
      <c r="L553" t="s">
        <v>1986</v>
      </c>
      <c r="M553">
        <v>73514</v>
      </c>
    </row>
    <row r="554" spans="2:13" x14ac:dyDescent="0.25">
      <c r="B554" t="s">
        <v>306</v>
      </c>
      <c r="C554" t="s">
        <v>1987</v>
      </c>
      <c r="D554" t="s">
        <v>1988</v>
      </c>
      <c r="E554">
        <v>4600</v>
      </c>
      <c r="F554">
        <v>2</v>
      </c>
      <c r="I554" t="s">
        <v>313</v>
      </c>
      <c r="J554" t="s">
        <v>314</v>
      </c>
      <c r="K554" t="s">
        <v>309</v>
      </c>
      <c r="L554" t="s">
        <v>1989</v>
      </c>
      <c r="M554">
        <v>73542</v>
      </c>
    </row>
    <row r="555" spans="2:13" x14ac:dyDescent="0.25">
      <c r="B555" t="s">
        <v>306</v>
      </c>
      <c r="C555" t="s">
        <v>1990</v>
      </c>
      <c r="D555" t="s">
        <v>1991</v>
      </c>
      <c r="E555">
        <v>23260</v>
      </c>
      <c r="F555">
        <v>2</v>
      </c>
      <c r="I555" t="s">
        <v>277</v>
      </c>
      <c r="J555" t="s">
        <v>277</v>
      </c>
      <c r="K555" t="s">
        <v>309</v>
      </c>
      <c r="L555" t="s">
        <v>1992</v>
      </c>
      <c r="M555">
        <v>74101</v>
      </c>
    </row>
    <row r="556" spans="2:13" x14ac:dyDescent="0.25">
      <c r="B556" t="s">
        <v>306</v>
      </c>
      <c r="C556" t="s">
        <v>1993</v>
      </c>
      <c r="D556" t="s">
        <v>1994</v>
      </c>
      <c r="E556">
        <v>7394</v>
      </c>
      <c r="F556">
        <v>2</v>
      </c>
      <c r="I556" t="s">
        <v>277</v>
      </c>
      <c r="J556" t="s">
        <v>277</v>
      </c>
      <c r="K556" t="s">
        <v>309</v>
      </c>
      <c r="L556" t="s">
        <v>1995</v>
      </c>
      <c r="M556">
        <v>74301</v>
      </c>
    </row>
    <row r="557" spans="2:13" x14ac:dyDescent="0.25">
      <c r="B557" t="s">
        <v>306</v>
      </c>
      <c r="C557" t="s">
        <v>1996</v>
      </c>
      <c r="D557" t="s">
        <v>1997</v>
      </c>
      <c r="E557">
        <v>10837</v>
      </c>
      <c r="F557">
        <v>2</v>
      </c>
      <c r="I557" t="s">
        <v>277</v>
      </c>
      <c r="J557" t="s">
        <v>277</v>
      </c>
      <c r="K557" t="s">
        <v>309</v>
      </c>
      <c r="L557" t="s">
        <v>1998</v>
      </c>
      <c r="M557">
        <v>74401</v>
      </c>
    </row>
    <row r="558" spans="2:13" x14ac:dyDescent="0.25">
      <c r="B558" t="s">
        <v>306</v>
      </c>
      <c r="C558" t="s">
        <v>1999</v>
      </c>
      <c r="D558" t="s">
        <v>2000</v>
      </c>
      <c r="E558">
        <v>4495</v>
      </c>
      <c r="F558">
        <v>2</v>
      </c>
      <c r="I558" t="s">
        <v>313</v>
      </c>
      <c r="J558" t="s">
        <v>314</v>
      </c>
      <c r="K558" t="s">
        <v>309</v>
      </c>
      <c r="L558" t="s">
        <v>2001</v>
      </c>
      <c r="M558">
        <v>74283</v>
      </c>
    </row>
    <row r="559" spans="2:13" x14ac:dyDescent="0.25">
      <c r="B559" t="s">
        <v>306</v>
      </c>
      <c r="C559" t="s">
        <v>2002</v>
      </c>
      <c r="D559" t="s">
        <v>2003</v>
      </c>
      <c r="E559">
        <v>21851</v>
      </c>
      <c r="F559">
        <v>2</v>
      </c>
      <c r="I559" t="s">
        <v>277</v>
      </c>
      <c r="J559" t="s">
        <v>277</v>
      </c>
      <c r="K559" t="s">
        <v>309</v>
      </c>
      <c r="L559" t="s">
        <v>2004</v>
      </c>
      <c r="M559">
        <v>74221</v>
      </c>
    </row>
    <row r="560" spans="2:13" x14ac:dyDescent="0.25">
      <c r="B560" t="s">
        <v>355</v>
      </c>
      <c r="C560" t="s">
        <v>2005</v>
      </c>
      <c r="D560" t="s">
        <v>2006</v>
      </c>
      <c r="E560">
        <v>548</v>
      </c>
      <c r="F560">
        <v>2</v>
      </c>
      <c r="I560" t="s">
        <v>358</v>
      </c>
      <c r="J560" t="s">
        <v>359</v>
      </c>
      <c r="K560" t="s">
        <v>360</v>
      </c>
      <c r="L560" t="s">
        <v>2007</v>
      </c>
      <c r="M560">
        <v>25229</v>
      </c>
    </row>
    <row r="561" spans="2:14" x14ac:dyDescent="0.25">
      <c r="B561" t="s">
        <v>306</v>
      </c>
      <c r="C561" t="s">
        <v>2008</v>
      </c>
      <c r="D561" t="s">
        <v>2009</v>
      </c>
      <c r="E561">
        <v>8476</v>
      </c>
      <c r="F561">
        <v>2</v>
      </c>
      <c r="I561" t="s">
        <v>277</v>
      </c>
      <c r="J561" t="s">
        <v>277</v>
      </c>
      <c r="K561" t="s">
        <v>309</v>
      </c>
      <c r="L561" t="s">
        <v>2010</v>
      </c>
      <c r="M561">
        <v>74258</v>
      </c>
    </row>
    <row r="562" spans="2:14" x14ac:dyDescent="0.25">
      <c r="B562" t="s">
        <v>306</v>
      </c>
      <c r="C562" t="s">
        <v>2011</v>
      </c>
      <c r="D562" t="s">
        <v>2012</v>
      </c>
      <c r="E562">
        <v>9477</v>
      </c>
      <c r="F562">
        <v>2</v>
      </c>
      <c r="I562" t="s">
        <v>277</v>
      </c>
      <c r="J562" t="s">
        <v>277</v>
      </c>
      <c r="K562" t="s">
        <v>309</v>
      </c>
      <c r="L562" t="s">
        <v>2013</v>
      </c>
      <c r="M562">
        <v>74213</v>
      </c>
    </row>
    <row r="563" spans="2:14" x14ac:dyDescent="0.25">
      <c r="B563" t="s">
        <v>306</v>
      </c>
      <c r="C563" t="s">
        <v>2014</v>
      </c>
      <c r="D563" t="s">
        <v>2015</v>
      </c>
      <c r="E563">
        <v>3464</v>
      </c>
      <c r="F563">
        <v>2</v>
      </c>
      <c r="I563" t="s">
        <v>277</v>
      </c>
      <c r="J563" t="s">
        <v>277</v>
      </c>
      <c r="K563" t="s">
        <v>309</v>
      </c>
      <c r="L563" t="s">
        <v>2016</v>
      </c>
      <c r="M563">
        <v>74266</v>
      </c>
    </row>
    <row r="564" spans="2:14" x14ac:dyDescent="0.25">
      <c r="F564">
        <v>2</v>
      </c>
      <c r="M564">
        <v>25170</v>
      </c>
      <c r="N564" s="79" t="s">
        <v>2017</v>
      </c>
    </row>
    <row r="565" spans="2:14" x14ac:dyDescent="0.25">
      <c r="F565">
        <v>2</v>
      </c>
      <c r="M565">
        <v>25170</v>
      </c>
      <c r="N565" s="79" t="s">
        <v>2018</v>
      </c>
    </row>
    <row r="566" spans="2:14" x14ac:dyDescent="0.25">
      <c r="F566">
        <v>2</v>
      </c>
      <c r="M566">
        <v>79602</v>
      </c>
      <c r="N566" s="79" t="s">
        <v>2019</v>
      </c>
    </row>
    <row r="567" spans="2:14" x14ac:dyDescent="0.25">
      <c r="F567">
        <v>2</v>
      </c>
      <c r="M567">
        <v>77200</v>
      </c>
      <c r="N567" s="79" t="s">
        <v>2020</v>
      </c>
    </row>
    <row r="568" spans="2:14" x14ac:dyDescent="0.25">
      <c r="F568">
        <v>2</v>
      </c>
      <c r="M568">
        <v>68602</v>
      </c>
      <c r="N568" s="79" t="s">
        <v>2021</v>
      </c>
    </row>
    <row r="569" spans="2:14" x14ac:dyDescent="0.25">
      <c r="F569">
        <v>2</v>
      </c>
      <c r="M569">
        <v>53020</v>
      </c>
      <c r="N569" s="79" t="s">
        <v>2022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11DA-0E0A-43D3-9925-D1CD6955F1A7}">
  <sheetPr codeName="List3"/>
  <dimension ref="A2:B10"/>
  <sheetViews>
    <sheetView workbookViewId="0">
      <selection activeCell="A6" sqref="A6"/>
    </sheetView>
  </sheetViews>
  <sheetFormatPr defaultColWidth="9.140625" defaultRowHeight="15" x14ac:dyDescent="0.25"/>
  <cols>
    <col min="1" max="1" width="70.85546875" style="6" customWidth="1"/>
    <col min="2" max="2" width="25" style="6" bestFit="1" customWidth="1"/>
    <col min="3" max="5" width="9.140625" style="6"/>
    <col min="6" max="6" width="18.5703125" style="6" bestFit="1" customWidth="1"/>
    <col min="7" max="16384" width="9.140625" style="6"/>
  </cols>
  <sheetData>
    <row r="2" spans="1:2" ht="30" x14ac:dyDescent="0.25">
      <c r="A2" s="5" t="s">
        <v>151</v>
      </c>
      <c r="B2" s="6" t="s">
        <v>152</v>
      </c>
    </row>
    <row r="3" spans="1:2" ht="30" x14ac:dyDescent="0.25">
      <c r="A3" s="5" t="s">
        <v>29</v>
      </c>
      <c r="B3" s="6" t="s">
        <v>153</v>
      </c>
    </row>
    <row r="4" spans="1:2" ht="30" x14ac:dyDescent="0.25">
      <c r="A4" s="5" t="s">
        <v>154</v>
      </c>
      <c r="B4" s="6" t="s">
        <v>155</v>
      </c>
    </row>
    <row r="5" spans="1:2" x14ac:dyDescent="0.25">
      <c r="A5" s="5" t="s">
        <v>156</v>
      </c>
      <c r="B5" s="6" t="s">
        <v>157</v>
      </c>
    </row>
    <row r="6" spans="1:2" x14ac:dyDescent="0.25">
      <c r="A6" s="5" t="s">
        <v>158</v>
      </c>
      <c r="B6" s="6" t="s">
        <v>159</v>
      </c>
    </row>
    <row r="7" spans="1:2" x14ac:dyDescent="0.25">
      <c r="A7" s="5" t="s">
        <v>160</v>
      </c>
      <c r="B7" s="6" t="s">
        <v>161</v>
      </c>
    </row>
    <row r="8" spans="1:2" ht="60" x14ac:dyDescent="0.25">
      <c r="A8" s="5" t="s">
        <v>162</v>
      </c>
      <c r="B8" s="6" t="s">
        <v>163</v>
      </c>
    </row>
    <row r="9" spans="1:2" ht="30" x14ac:dyDescent="0.25">
      <c r="A9" s="5" t="s">
        <v>164</v>
      </c>
      <c r="B9" s="6" t="s">
        <v>165</v>
      </c>
    </row>
    <row r="10" spans="1:2" ht="30" x14ac:dyDescent="0.25">
      <c r="A10" s="5" t="s">
        <v>166</v>
      </c>
      <c r="B10" s="6" t="s">
        <v>167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D852-9E8B-411E-9D1E-D1B233E329A6}">
  <sheetPr codeName="List4"/>
  <dimension ref="A1:B25"/>
  <sheetViews>
    <sheetView workbookViewId="0">
      <selection activeCell="B18" sqref="B18"/>
    </sheetView>
  </sheetViews>
  <sheetFormatPr defaultColWidth="9.140625" defaultRowHeight="15" x14ac:dyDescent="0.25"/>
  <cols>
    <col min="1" max="1" width="53.42578125" style="2" customWidth="1"/>
    <col min="2" max="2" width="11.42578125" style="2" customWidth="1"/>
    <col min="3" max="16384" width="9.140625" style="2"/>
  </cols>
  <sheetData>
    <row r="1" spans="1:2" x14ac:dyDescent="0.25">
      <c r="A1" s="2" t="s">
        <v>5</v>
      </c>
      <c r="B1" s="2">
        <f>karta!K10</f>
        <v>0</v>
      </c>
    </row>
    <row r="2" spans="1:2" x14ac:dyDescent="0.25">
      <c r="A2" s="2" t="s">
        <v>6</v>
      </c>
      <c r="B2" s="2">
        <f>karta!K11</f>
        <v>0</v>
      </c>
    </row>
    <row r="3" spans="1:2" x14ac:dyDescent="0.25">
      <c r="A3" s="2" t="s">
        <v>7</v>
      </c>
      <c r="B3" s="2">
        <f>karta!K12</f>
        <v>0</v>
      </c>
    </row>
    <row r="4" spans="1:2" x14ac:dyDescent="0.25">
      <c r="A4" s="2" t="s">
        <v>9</v>
      </c>
      <c r="B4" s="2">
        <f>karta!H15</f>
        <v>0</v>
      </c>
    </row>
    <row r="5" spans="1:2" x14ac:dyDescent="0.25">
      <c r="A5" s="2" t="s">
        <v>10</v>
      </c>
      <c r="B5" s="2">
        <f>karta!X15</f>
        <v>0</v>
      </c>
    </row>
    <row r="6" spans="1:2" x14ac:dyDescent="0.25">
      <c r="A6" s="2" t="s">
        <v>11</v>
      </c>
      <c r="B6" s="2">
        <f>karta!H16</f>
        <v>0</v>
      </c>
    </row>
    <row r="7" spans="1:2" x14ac:dyDescent="0.25">
      <c r="A7" s="2" t="s">
        <v>12</v>
      </c>
      <c r="B7" s="2">
        <f>karta!H16</f>
        <v>0</v>
      </c>
    </row>
    <row r="8" spans="1:2" x14ac:dyDescent="0.25">
      <c r="A8" s="2" t="s">
        <v>13</v>
      </c>
      <c r="B8" s="2">
        <f>karta!H18</f>
        <v>0</v>
      </c>
    </row>
    <row r="9" spans="1:2" x14ac:dyDescent="0.25">
      <c r="A9" s="2" t="s">
        <v>15</v>
      </c>
      <c r="B9" s="2">
        <f>karta!G20</f>
        <v>0</v>
      </c>
    </row>
    <row r="10" spans="1:2" x14ac:dyDescent="0.25">
      <c r="A10" s="2" t="s">
        <v>17</v>
      </c>
      <c r="B10" s="2">
        <f>karta!G21</f>
        <v>0</v>
      </c>
    </row>
    <row r="11" spans="1:2" x14ac:dyDescent="0.25">
      <c r="A11" s="2" t="s">
        <v>19</v>
      </c>
      <c r="B11" s="2">
        <f>karta!G22</f>
        <v>0</v>
      </c>
    </row>
    <row r="12" spans="1:2" x14ac:dyDescent="0.25">
      <c r="A12" s="2" t="s">
        <v>16</v>
      </c>
      <c r="B12" s="2">
        <f>karta!X20</f>
        <v>0</v>
      </c>
    </row>
    <row r="13" spans="1:2" x14ac:dyDescent="0.25">
      <c r="A13" s="2" t="s">
        <v>18</v>
      </c>
      <c r="B13" s="2">
        <f>karta!X21</f>
        <v>0</v>
      </c>
    </row>
    <row r="14" spans="1:2" x14ac:dyDescent="0.25">
      <c r="A14" s="2" t="s">
        <v>20</v>
      </c>
      <c r="B14" s="2">
        <f>karta!X22</f>
        <v>0</v>
      </c>
    </row>
    <row r="15" spans="1:2" x14ac:dyDescent="0.25">
      <c r="A15" s="2" t="s">
        <v>21</v>
      </c>
      <c r="B15" s="2">
        <f>karta!G23</f>
        <v>0</v>
      </c>
    </row>
    <row r="16" spans="1:2" x14ac:dyDescent="0.25">
      <c r="A16" s="3" t="s">
        <v>22</v>
      </c>
      <c r="B16" s="3">
        <f>karta!X23</f>
        <v>0</v>
      </c>
    </row>
    <row r="17" spans="1:2" x14ac:dyDescent="0.25">
      <c r="A17" s="2" t="s">
        <v>168</v>
      </c>
      <c r="B17" s="7" t="str">
        <f>MID(karta!C29,3,7)</f>
        <v/>
      </c>
    </row>
    <row r="18" spans="1:2" x14ac:dyDescent="0.25">
      <c r="A18" s="4" t="s">
        <v>169</v>
      </c>
      <c r="B18" s="8" t="e">
        <f>VLOOKUP(karta!C33,data!A2:B7,2)</f>
        <v>#N/A</v>
      </c>
    </row>
    <row r="19" spans="1:2" x14ac:dyDescent="0.25">
      <c r="A19" s="2" t="s">
        <v>170</v>
      </c>
      <c r="B19" s="7" t="str">
        <f>IF(RIGHT(karta!C37,2)="3)",data!B8,IF(RIGHT(karta!C37,2)="4)",data!B9,IF(RIGHT(karta!C37,2)="5)",data!B10,"")))</f>
        <v/>
      </c>
    </row>
    <row r="20" spans="1:2" x14ac:dyDescent="0.25">
      <c r="A20" s="4" t="s">
        <v>171</v>
      </c>
      <c r="B20" s="2">
        <f>karta!V41</f>
        <v>0</v>
      </c>
    </row>
    <row r="21" spans="1:2" x14ac:dyDescent="0.25">
      <c r="A21" s="4" t="s">
        <v>172</v>
      </c>
      <c r="B21" s="2">
        <f>karta!V42</f>
        <v>0</v>
      </c>
    </row>
    <row r="22" spans="1:2" x14ac:dyDescent="0.25">
      <c r="A22" s="4" t="s">
        <v>173</v>
      </c>
      <c r="B22" s="2">
        <f>karta!V43</f>
        <v>0</v>
      </c>
    </row>
    <row r="23" spans="1:2" x14ac:dyDescent="0.25">
      <c r="A23" s="1" t="s">
        <v>174</v>
      </c>
      <c r="B23" s="2">
        <f>karta!V44</f>
        <v>0</v>
      </c>
    </row>
    <row r="24" spans="1:2" x14ac:dyDescent="0.25">
      <c r="A24" s="4" t="s">
        <v>175</v>
      </c>
      <c r="B24" s="2">
        <f>karta!V45</f>
        <v>0</v>
      </c>
    </row>
    <row r="25" spans="1:2" x14ac:dyDescent="0.25">
      <c r="A25" s="2" t="s">
        <v>176</v>
      </c>
      <c r="B25" s="2">
        <f>karta!E48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15OPMSMT0001-78-39651</_dlc_DocId>
    <_dlc_DocIdUrl xmlns="0104a4cd-1400-468e-be1b-c7aad71d7d5a">
      <Url>https://op.msmt.cz/_layouts/15/DocIdRedir.aspx?ID=15OPMSMT0001-78-39651</Url>
      <Description>15OPMSMT0001-78-39651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B90C1B2-E0B6-4F65-901B-E69F3036D3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9B19A4-8302-4B60-B1DF-E3D5484D7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EB6129-A6D3-4B38-95E1-8CF3B5FAC98E}">
  <ds:schemaRefs>
    <ds:schemaRef ds:uri="http://www.w3.org/XML/1998/namespace"/>
    <ds:schemaRef ds:uri="http://schemas.microsoft.com/office/2006/documentManagement/types"/>
    <ds:schemaRef ds:uri="0104a4cd-1400-468e-be1b-c7aad71d7d5a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2EB1092A-4E21-43FB-BE2A-BEE36D14D97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karta</vt:lpstr>
      <vt:lpstr>sada_indi</vt:lpstr>
      <vt:lpstr>DEGURBIA</vt:lpstr>
      <vt:lpstr>data</vt:lpstr>
      <vt:lpstr>dataset</vt:lpstr>
      <vt:lpstr>karta!bookmark7</vt:lpstr>
      <vt:lpstr>karta!bookmark8</vt:lpstr>
      <vt:lpstr>karta!RČ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Soběslavská Jana</dc:creator>
  <cp:keywords/>
  <dc:description/>
  <cp:lastModifiedBy>Pospíšilová Kolofíková Kateřina</cp:lastModifiedBy>
  <cp:revision/>
  <dcterms:created xsi:type="dcterms:W3CDTF">2022-04-21T11:10:29Z</dcterms:created>
  <dcterms:modified xsi:type="dcterms:W3CDTF">2024-07-25T11:52:48Z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12e6632f-6cc1-46fd-b76f-f972ecf48e28</vt:lpwstr>
  </property>
</Properties>
</file>