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p.msmt.cz/Odbor 44/OP JAK/01_Programovy_dokument/01_11_Ostatni/Předávání údajů dle čl. 42 ON/Předávání údajů dle č. 42 ON - 31.12. 2022/"/>
    </mc:Choice>
  </mc:AlternateContent>
  <xr:revisionPtr revIDLastSave="0" documentId="8_{7891C83C-B46B-411B-A705-40C11E53AB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3" l="1"/>
  <c r="M34" i="3"/>
  <c r="M32" i="3"/>
  <c r="M36" i="3"/>
  <c r="M37" i="3"/>
  <c r="M35" i="3"/>
  <c r="J29" i="3"/>
  <c r="J30" i="3"/>
  <c r="J31" i="3"/>
  <c r="K37" i="3"/>
  <c r="K36" i="3"/>
  <c r="K35" i="3"/>
  <c r="K34" i="3"/>
  <c r="K33" i="3"/>
  <c r="K32" i="3"/>
  <c r="H37" i="3"/>
  <c r="H36" i="3"/>
  <c r="H35" i="3"/>
  <c r="H34" i="3"/>
  <c r="H33" i="3"/>
  <c r="H32" i="3"/>
  <c r="M38" i="3" l="1"/>
  <c r="H38" i="3"/>
  <c r="K38" i="3"/>
  <c r="F36" i="3"/>
  <c r="J36" i="3" s="1"/>
  <c r="F37" i="3"/>
  <c r="L37" i="3" s="1"/>
  <c r="F35" i="3"/>
  <c r="L35" i="3" s="1"/>
  <c r="F34" i="3"/>
  <c r="J34" i="3" s="1"/>
  <c r="F33" i="3"/>
  <c r="J33" i="3" s="1"/>
  <c r="F32" i="3"/>
  <c r="J32" i="3" s="1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I8" i="3"/>
  <c r="I9" i="3"/>
  <c r="I10" i="3"/>
  <c r="I11" i="3"/>
  <c r="I12" i="3"/>
  <c r="I13" i="3"/>
  <c r="I20" i="3"/>
  <c r="I21" i="3"/>
  <c r="I22" i="3"/>
  <c r="I23" i="3"/>
  <c r="I24" i="3"/>
  <c r="I25" i="3"/>
  <c r="I26" i="3"/>
  <c r="I27" i="3"/>
  <c r="I28" i="3"/>
  <c r="I29" i="3"/>
  <c r="I30" i="3"/>
  <c r="I31" i="3"/>
  <c r="J5" i="3"/>
  <c r="L36" i="3" l="1"/>
  <c r="L32" i="3"/>
  <c r="J37" i="3"/>
  <c r="I32" i="3"/>
  <c r="F38" i="3"/>
  <c r="I37" i="3"/>
  <c r="J35" i="3"/>
  <c r="I36" i="3"/>
  <c r="I34" i="3"/>
  <c r="L38" i="3"/>
  <c r="L34" i="3"/>
  <c r="I35" i="3"/>
  <c r="I33" i="3"/>
  <c r="J38" i="3"/>
  <c r="L33" i="3"/>
  <c r="I3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export</author>
  </authors>
  <commentList>
    <comment ref="A4" authorId="0" shapeId="0" xr:uid="{07DE9A38-99D5-4338-9E59-0F9AEE6D58A3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Priorita.Kod</t>
        </r>
      </text>
    </comment>
    <comment ref="B4" authorId="0" shapeId="0" xr:uid="{4E354B71-B439-4E2D-BE1E-BBE5C1F34488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SC.Kod</t>
        </r>
      </text>
    </comment>
    <comment ref="C4" authorId="0" shapeId="0" xr:uid="{239B85F7-8E50-41F0-AA3C-79A0D8B7A407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FondZkratkaCZ</t>
        </r>
      </text>
    </comment>
    <comment ref="D4" authorId="0" shapeId="0" xr:uid="{3B769928-E95C-422F-BF85-F3549C50D8BB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KRZkratkaCeska</t>
        </r>
      </text>
    </comment>
    <comment ref="E4" authorId="0" shapeId="0" xr:uid="{A5582EDB-A48D-4BE2-B606-38CC3E3AC99E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ZakladProEU</t>
        </r>
      </text>
    </comment>
    <comment ref="F4" authorId="0" shapeId="0" xr:uid="{5E0EAD57-CA81-4F40-833E-CEC74AEC9326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CelkAlokace</t>
        </r>
      </text>
    </comment>
    <comment ref="G4" authorId="0" shapeId="0" xr:uid="{4221D288-855E-483C-BE7D-B1E1C973257B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MiraSpolufin</t>
        </r>
      </text>
    </comment>
    <comment ref="H4" authorId="0" shapeId="0" xr:uid="{9784B11A-026F-4319-89A2-3B3816670D72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FPpravAktCZVEUR</t>
        </r>
      </text>
    </comment>
    <comment ref="I4" authorId="0" shapeId="0" xr:uid="{1D1E7902-70E8-402E-8D38-E8EE25AB61A3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FPpravAktEUEUR</t>
        </r>
      </text>
    </comment>
    <comment ref="J4" authorId="0" shapeId="0" xr:uid="{C56B856C-1A99-441E-964F-6722B20475E7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PodilFPpravAktCZV</t>
        </r>
      </text>
    </comment>
    <comment ref="K4" authorId="0" shapeId="0" xr:uid="{5BCCD1BE-4BE6-4BB0-809E-1BA9FD317CA4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FPvyuctoCZVEUR</t>
        </r>
      </text>
    </comment>
    <comment ref="L4" authorId="0" shapeId="0" xr:uid="{B21D3BF9-B13A-4472-9EEC-992A2F8F8651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PodilFPvyuctoCZV</t>
        </r>
      </text>
    </comment>
    <comment ref="M4" authorId="0" shapeId="0" xr:uid="{23D862D7-F3B6-400D-8E4E-BC2B9ABBC667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PocetVybrOperaci</t>
        </r>
      </text>
    </comment>
  </commentList>
</comments>
</file>

<file path=xl/sharedStrings.xml><?xml version="1.0" encoding="utf-8"?>
<sst xmlns="http://schemas.openxmlformats.org/spreadsheetml/2006/main" count="184" uniqueCount="48">
  <si>
    <t>Priorita</t>
  </si>
  <si>
    <t>Fond</t>
  </si>
  <si>
    <t>Kategorie regionu</t>
  </si>
  <si>
    <t>Základ pro výpočet příspěvku Unie</t>
  </si>
  <si>
    <t>Celková alokace 2021-2027 (CZV/VZV, EUR)</t>
  </si>
  <si>
    <t>Míra spolufinancování (%)</t>
  </si>
  <si>
    <t>FP v právních aktech (CZV, EUR)</t>
  </si>
  <si>
    <t>FP v právních aktech (EU, EUR)</t>
  </si>
  <si>
    <t>Podíl na celkové alokaci (%)</t>
  </si>
  <si>
    <t>FP vyúčtované v ŽoP (CZV, EUR)</t>
  </si>
  <si>
    <t>Počet vybraných operací</t>
  </si>
  <si>
    <t>02.02.03.04.05</t>
  </si>
  <si>
    <t>ESF+</t>
  </si>
  <si>
    <t>Celkem</t>
  </si>
  <si>
    <t>02.02.03.04.06</t>
  </si>
  <si>
    <t>Priorita 2</t>
  </si>
  <si>
    <t>Priorita 1</t>
  </si>
  <si>
    <t>Priorita 3</t>
  </si>
  <si>
    <t>Specifický cíl</t>
  </si>
  <si>
    <t>Méně rozvinuté</t>
  </si>
  <si>
    <t>Přechodové</t>
  </si>
  <si>
    <t>Více rozvinuté</t>
  </si>
  <si>
    <t>ERDF</t>
  </si>
  <si>
    <t>02.01.01.01.01</t>
  </si>
  <si>
    <t>02.01.01.01.04</t>
  </si>
  <si>
    <t>02.02.01.04.02</t>
  </si>
  <si>
    <t>02.02.03.04.07</t>
  </si>
  <si>
    <t>02.02.03.04.10</t>
  </si>
  <si>
    <t>02.03.01.20.90</t>
  </si>
  <si>
    <t>02.04.03.20.90</t>
  </si>
  <si>
    <t>Priorita 4</t>
  </si>
  <si>
    <t>Všechny fondy</t>
  </si>
  <si>
    <t>Tabulka 1: Finanční informace na úrovni priorit a programů pro EFRR, ESF+, Fond soudržnosti, FST a ENRAF (čl. 42 odst, 2 písm. a))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</si>
  <si>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</si>
  <si>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</si>
  <si>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</si>
  <si>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</si>
  <si>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</si>
  <si>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</si>
  <si>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</si>
  <si>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</si>
  <si>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</si>
  <si>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</si>
  <si>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</si>
  <si>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</si>
  <si>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</si>
  <si>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Finanční příděl priority na základě programu</t>
  </si>
  <si>
    <t>Kumulativní údaje o finančním pokroku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</si>
</sst>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0"/>
    <numFmt numFmtId="165" formatCode="0.00000"/>
    <numFmt numFmtId="166" formatCode="#,##0.000000000"/>
  </numFmts>
  <fonts count="9" x14ac:knownFonts="1">
    <font>
      <sz val="11"/>
      <name val="Calibri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theme="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/>
    <xf numFmtId="0" fontId="0" fillId="0" borderId="1" xfId="0" applyBorder="1"/>
    <xf numFmtId="0" fontId="3" fillId="0" borderId="1" xfId="0" applyFont="1" applyBorder="1"/>
    <xf numFmtId="4" fontId="0" fillId="0" borderId="1" xfId="0" applyNumberFormat="1" applyBorder="1"/>
    <xf numFmtId="9" fontId="0" fillId="0" borderId="1" xfId="1" applyFont="1" applyFill="1" applyBorder="1"/>
    <xf numFmtId="3" fontId="0" fillId="0" borderId="1" xfId="0" applyNumberFormat="1" applyBorder="1"/>
    <xf numFmtId="10" fontId="0" fillId="0" borderId="1" xfId="1" applyNumberFormat="1" applyFont="1" applyBorder="1"/>
    <xf numFmtId="165" fontId="0" fillId="0" borderId="0" xfId="0" applyNumberFormat="1"/>
    <xf numFmtId="164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/>
    <xf numFmtId="4" fontId="8" fillId="2" borderId="1" xfId="0" applyNumberFormat="1" applyFont="1" applyFill="1" applyBorder="1"/>
    <xf numFmtId="10" fontId="8" fillId="2" borderId="1" xfId="1" applyNumberFormat="1" applyFont="1" applyFill="1" applyBorder="1"/>
    <xf numFmtId="166" fontId="0" fillId="0" borderId="1" xfId="0" applyNumberFormat="1" applyBorder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35B8A-16DE-4CA2-B4CE-1BC1DDCCBE77}">
  <dimension ref="A1:O38"/>
  <sheetViews>
    <sheetView tabSelected="1" workbookViewId="0"/>
  </sheetViews>
  <sheetFormatPr defaultRowHeight="14.5" x14ac:dyDescent="0.35"/>
  <cols>
    <col min="2" max="2" width="18.36328125" customWidth="1"/>
    <col min="3" max="3" width="15.90625" customWidth="1"/>
    <col min="4" max="4" width="20.453125" customWidth="1"/>
    <col min="5" max="5" width="17.6328125" customWidth="1"/>
    <col min="6" max="6" width="16.453125" customWidth="1"/>
    <col min="7" max="7" width="14.6328125" customWidth="1"/>
    <col min="8" max="8" width="14" customWidth="1"/>
    <col min="9" max="9" width="16.08984375" customWidth="1"/>
    <col min="10" max="10" width="10.08984375" customWidth="1"/>
    <col min="13" max="13" width="21.453125" bestFit="1" customWidth="1"/>
    <col min="14" max="14" width="11" bestFit="1" customWidth="1"/>
    <col min="15" max="15" width="10.453125" bestFit="1" customWidth="1"/>
  </cols>
  <sheetData>
    <row r="1" spans="1:15" x14ac:dyDescent="0.35">
      <c r="A1" s="1" t="s">
        <v>32</v>
      </c>
    </row>
    <row r="2" spans="1:15" x14ac:dyDescent="0.35">
      <c r="A2" s="10" t="s">
        <v>33</v>
      </c>
      <c r="B2" s="10" t="s">
        <v>34</v>
      </c>
      <c r="C2" s="10" t="s">
        <v>35</v>
      </c>
      <c r="D2" s="10" t="s">
        <v>36</v>
      </c>
      <c r="E2" s="10" t="s">
        <v>37</v>
      </c>
      <c r="F2" s="10" t="s">
        <v>38</v>
      </c>
      <c r="G2" s="10" t="s">
        <v>39</v>
      </c>
      <c r="H2" s="10" t="s">
        <v>40</v>
      </c>
      <c r="I2" s="10" t="s">
        <v>41</v>
      </c>
      <c r="J2" s="10" t="s">
        <v>42</v>
      </c>
      <c r="K2" s="10" t="s">
        <v>43</v>
      </c>
      <c r="L2" s="10" t="s">
        <v>44</v>
      </c>
      <c r="M2" s="10" t="s">
        <v>45</v>
      </c>
    </row>
    <row r="3" spans="1:15" x14ac:dyDescent="0.35">
      <c r="A3" s="16" t="s">
        <v>46</v>
      </c>
      <c r="B3" s="17"/>
      <c r="C3" s="17"/>
      <c r="D3" s="17"/>
      <c r="E3" s="17"/>
      <c r="F3" s="17"/>
      <c r="G3" s="17"/>
      <c r="H3" s="16" t="s">
        <v>47</v>
      </c>
      <c r="I3" s="16"/>
      <c r="J3" s="16"/>
      <c r="K3" s="16"/>
      <c r="L3" s="16"/>
      <c r="M3" s="16"/>
    </row>
    <row r="4" spans="1:15" ht="72.5" x14ac:dyDescent="0.35">
      <c r="A4" s="11" t="s">
        <v>0</v>
      </c>
      <c r="B4" s="11" t="s">
        <v>18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8</v>
      </c>
      <c r="M4" s="11" t="s">
        <v>10</v>
      </c>
    </row>
    <row r="5" spans="1:15" x14ac:dyDescent="0.35">
      <c r="A5" s="2" t="s">
        <v>16</v>
      </c>
      <c r="B5" s="2" t="s">
        <v>23</v>
      </c>
      <c r="C5" s="2" t="s">
        <v>22</v>
      </c>
      <c r="D5" s="3" t="s">
        <v>19</v>
      </c>
      <c r="E5" s="2" t="s">
        <v>13</v>
      </c>
      <c r="F5" s="4">
        <v>427782433</v>
      </c>
      <c r="G5" s="5">
        <v>0.85</v>
      </c>
      <c r="H5" s="4">
        <v>716838.66</v>
      </c>
      <c r="I5" s="4">
        <v>609312.87</v>
      </c>
      <c r="J5" s="7">
        <f>H5/F5</f>
        <v>1.675708502036595E-3</v>
      </c>
      <c r="K5" s="4">
        <v>0</v>
      </c>
      <c r="L5" s="7">
        <f>K5/F5</f>
        <v>0</v>
      </c>
      <c r="M5" s="4">
        <v>1.2</v>
      </c>
      <c r="N5" s="9"/>
    </row>
    <row r="6" spans="1:15" x14ac:dyDescent="0.35">
      <c r="A6" s="2" t="s">
        <v>16</v>
      </c>
      <c r="B6" s="2" t="s">
        <v>23</v>
      </c>
      <c r="C6" s="2" t="s">
        <v>22</v>
      </c>
      <c r="D6" s="3" t="s">
        <v>20</v>
      </c>
      <c r="E6" s="2" t="s">
        <v>13</v>
      </c>
      <c r="F6" s="4">
        <v>745575082</v>
      </c>
      <c r="G6" s="5">
        <v>0.7</v>
      </c>
      <c r="H6" s="4">
        <v>698917.69</v>
      </c>
      <c r="I6" s="4">
        <v>489242.39</v>
      </c>
      <c r="J6" s="7">
        <f t="shared" ref="J6:J38" si="0">H6/F6</f>
        <v>9.3742093435467036E-4</v>
      </c>
      <c r="K6" s="4">
        <v>0</v>
      </c>
      <c r="L6" s="7">
        <f t="shared" ref="L6:L38" si="1">K6/F6</f>
        <v>0</v>
      </c>
      <c r="M6" s="4">
        <v>1.17</v>
      </c>
      <c r="N6" s="9"/>
    </row>
    <row r="7" spans="1:15" x14ac:dyDescent="0.35">
      <c r="A7" s="2" t="s">
        <v>16</v>
      </c>
      <c r="B7" s="2" t="s">
        <v>23</v>
      </c>
      <c r="C7" s="2" t="s">
        <v>22</v>
      </c>
      <c r="D7" s="3" t="s">
        <v>21</v>
      </c>
      <c r="E7" s="2" t="s">
        <v>13</v>
      </c>
      <c r="F7" s="4">
        <v>354049735</v>
      </c>
      <c r="G7" s="5">
        <v>0.4</v>
      </c>
      <c r="H7" s="4">
        <v>376340.29</v>
      </c>
      <c r="I7" s="4">
        <v>150536.12</v>
      </c>
      <c r="J7" s="7">
        <f t="shared" si="0"/>
        <v>1.0629588241324343E-3</v>
      </c>
      <c r="K7" s="4">
        <v>0</v>
      </c>
      <c r="L7" s="7">
        <f t="shared" si="1"/>
        <v>0</v>
      </c>
      <c r="M7" s="4">
        <v>0.63</v>
      </c>
      <c r="N7" s="9"/>
    </row>
    <row r="8" spans="1:15" x14ac:dyDescent="0.35">
      <c r="A8" s="2" t="s">
        <v>16</v>
      </c>
      <c r="B8" s="2" t="s">
        <v>24</v>
      </c>
      <c r="C8" s="2" t="s">
        <v>22</v>
      </c>
      <c r="D8" s="3" t="s">
        <v>19</v>
      </c>
      <c r="E8" s="2" t="s">
        <v>13</v>
      </c>
      <c r="F8" s="4">
        <v>36643182</v>
      </c>
      <c r="G8" s="5">
        <v>0.85</v>
      </c>
      <c r="H8" s="4">
        <v>0</v>
      </c>
      <c r="I8" s="4">
        <f t="shared" ref="I8:I31" si="2">ROUNDDOWN(H8*G8,2)</f>
        <v>0</v>
      </c>
      <c r="J8" s="7">
        <f t="shared" si="0"/>
        <v>0</v>
      </c>
      <c r="K8" s="4">
        <v>0</v>
      </c>
      <c r="L8" s="7">
        <f t="shared" si="1"/>
        <v>0</v>
      </c>
      <c r="M8" s="6">
        <v>0</v>
      </c>
    </row>
    <row r="9" spans="1:15" x14ac:dyDescent="0.35">
      <c r="A9" s="2" t="s">
        <v>16</v>
      </c>
      <c r="B9" s="2" t="s">
        <v>24</v>
      </c>
      <c r="C9" s="2" t="s">
        <v>22</v>
      </c>
      <c r="D9" s="3" t="s">
        <v>20</v>
      </c>
      <c r="E9" s="2" t="s">
        <v>13</v>
      </c>
      <c r="F9" s="4">
        <v>63864807</v>
      </c>
      <c r="G9" s="5">
        <v>0.7</v>
      </c>
      <c r="H9" s="4">
        <v>0</v>
      </c>
      <c r="I9" s="4">
        <f t="shared" si="2"/>
        <v>0</v>
      </c>
      <c r="J9" s="7">
        <f t="shared" si="0"/>
        <v>0</v>
      </c>
      <c r="K9" s="4">
        <v>0</v>
      </c>
      <c r="L9" s="7">
        <f t="shared" si="1"/>
        <v>0</v>
      </c>
      <c r="M9" s="6">
        <v>0</v>
      </c>
    </row>
    <row r="10" spans="1:15" x14ac:dyDescent="0.35">
      <c r="A10" s="2" t="s">
        <v>16</v>
      </c>
      <c r="B10" s="2" t="s">
        <v>24</v>
      </c>
      <c r="C10" s="2" t="s">
        <v>22</v>
      </c>
      <c r="D10" s="3" t="s">
        <v>21</v>
      </c>
      <c r="E10" s="2" t="s">
        <v>13</v>
      </c>
      <c r="F10" s="4">
        <v>30327353</v>
      </c>
      <c r="G10" s="5">
        <v>0.4</v>
      </c>
      <c r="H10" s="4">
        <v>0</v>
      </c>
      <c r="I10" s="4">
        <f t="shared" si="2"/>
        <v>0</v>
      </c>
      <c r="J10" s="7">
        <f t="shared" si="0"/>
        <v>0</v>
      </c>
      <c r="K10" s="4">
        <v>0</v>
      </c>
      <c r="L10" s="7">
        <f t="shared" si="1"/>
        <v>0</v>
      </c>
      <c r="M10" s="6">
        <v>0</v>
      </c>
    </row>
    <row r="11" spans="1:15" x14ac:dyDescent="0.35">
      <c r="A11" s="2" t="s">
        <v>15</v>
      </c>
      <c r="B11" s="2" t="s">
        <v>25</v>
      </c>
      <c r="C11" s="2" t="s">
        <v>22</v>
      </c>
      <c r="D11" s="3" t="s">
        <v>19</v>
      </c>
      <c r="E11" s="2" t="s">
        <v>13</v>
      </c>
      <c r="F11" s="4">
        <v>280251916</v>
      </c>
      <c r="G11" s="5">
        <v>0.85</v>
      </c>
      <c r="H11" s="4">
        <v>0</v>
      </c>
      <c r="I11" s="4">
        <f t="shared" si="2"/>
        <v>0</v>
      </c>
      <c r="J11" s="7">
        <f t="shared" si="0"/>
        <v>0</v>
      </c>
      <c r="K11" s="4">
        <v>0</v>
      </c>
      <c r="L11" s="7">
        <f t="shared" si="1"/>
        <v>0</v>
      </c>
      <c r="M11" s="6">
        <v>0</v>
      </c>
    </row>
    <row r="12" spans="1:15" x14ac:dyDescent="0.35">
      <c r="A12" s="2" t="s">
        <v>15</v>
      </c>
      <c r="B12" s="2" t="s">
        <v>25</v>
      </c>
      <c r="C12" s="2" t="s">
        <v>22</v>
      </c>
      <c r="D12" s="3" t="s">
        <v>20</v>
      </c>
      <c r="E12" s="2" t="s">
        <v>13</v>
      </c>
      <c r="F12" s="4">
        <v>203519388</v>
      </c>
      <c r="G12" s="5">
        <v>0.7</v>
      </c>
      <c r="H12" s="4">
        <v>0</v>
      </c>
      <c r="I12" s="4">
        <f t="shared" si="2"/>
        <v>0</v>
      </c>
      <c r="J12" s="7">
        <f t="shared" si="0"/>
        <v>0</v>
      </c>
      <c r="K12" s="4">
        <v>0</v>
      </c>
      <c r="L12" s="7">
        <f t="shared" si="1"/>
        <v>0</v>
      </c>
      <c r="M12" s="6">
        <v>0</v>
      </c>
    </row>
    <row r="13" spans="1:15" x14ac:dyDescent="0.35">
      <c r="A13" s="2" t="s">
        <v>15</v>
      </c>
      <c r="B13" s="2" t="s">
        <v>25</v>
      </c>
      <c r="C13" s="2" t="s">
        <v>22</v>
      </c>
      <c r="D13" s="3" t="s">
        <v>21</v>
      </c>
      <c r="E13" s="2" t="s">
        <v>13</v>
      </c>
      <c r="F13" s="4">
        <v>85753570</v>
      </c>
      <c r="G13" s="5">
        <v>0.4</v>
      </c>
      <c r="H13" s="4">
        <v>0</v>
      </c>
      <c r="I13" s="4">
        <f t="shared" si="2"/>
        <v>0</v>
      </c>
      <c r="J13" s="7">
        <f t="shared" si="0"/>
        <v>0</v>
      </c>
      <c r="K13" s="4">
        <v>0</v>
      </c>
      <c r="L13" s="7">
        <f t="shared" si="1"/>
        <v>0</v>
      </c>
      <c r="M13" s="6">
        <v>0</v>
      </c>
    </row>
    <row r="14" spans="1:15" x14ac:dyDescent="0.35">
      <c r="A14" s="2" t="s">
        <v>15</v>
      </c>
      <c r="B14" s="2" t="s">
        <v>11</v>
      </c>
      <c r="C14" s="2" t="s">
        <v>12</v>
      </c>
      <c r="D14" s="3" t="s">
        <v>19</v>
      </c>
      <c r="E14" s="2" t="s">
        <v>13</v>
      </c>
      <c r="F14" s="4">
        <v>224364068</v>
      </c>
      <c r="G14" s="5">
        <v>0.85</v>
      </c>
      <c r="H14" s="4">
        <v>13068746.5</v>
      </c>
      <c r="I14" s="4">
        <v>11108434.82</v>
      </c>
      <c r="J14" s="7">
        <f t="shared" si="0"/>
        <v>5.8247947706136262E-2</v>
      </c>
      <c r="K14" s="4">
        <v>0</v>
      </c>
      <c r="L14" s="7">
        <f t="shared" si="1"/>
        <v>0</v>
      </c>
      <c r="M14" s="15">
        <v>186.128385399</v>
      </c>
      <c r="N14" s="9"/>
      <c r="O14" s="8"/>
    </row>
    <row r="15" spans="1:15" x14ac:dyDescent="0.35">
      <c r="A15" s="2" t="s">
        <v>15</v>
      </c>
      <c r="B15" s="2" t="s">
        <v>11</v>
      </c>
      <c r="C15" s="2" t="s">
        <v>12</v>
      </c>
      <c r="D15" s="3" t="s">
        <v>20</v>
      </c>
      <c r="E15" s="2" t="s">
        <v>13</v>
      </c>
      <c r="F15" s="4">
        <v>244400314</v>
      </c>
      <c r="G15" s="5">
        <v>0.7</v>
      </c>
      <c r="H15" s="4">
        <v>14229185.390000001</v>
      </c>
      <c r="I15" s="4">
        <v>9960429.8100000005</v>
      </c>
      <c r="J15" s="7">
        <f t="shared" si="0"/>
        <v>5.8220814683568697E-2</v>
      </c>
      <c r="K15" s="4">
        <v>0</v>
      </c>
      <c r="L15" s="7">
        <f t="shared" si="1"/>
        <v>0</v>
      </c>
      <c r="M15" s="15">
        <v>202.65564159100001</v>
      </c>
      <c r="N15" s="9"/>
      <c r="O15" s="8"/>
    </row>
    <row r="16" spans="1:15" x14ac:dyDescent="0.35">
      <c r="A16" s="2" t="s">
        <v>15</v>
      </c>
      <c r="B16" s="2" t="s">
        <v>11</v>
      </c>
      <c r="C16" s="2" t="s">
        <v>12</v>
      </c>
      <c r="D16" s="3" t="s">
        <v>21</v>
      </c>
      <c r="E16" s="2" t="s">
        <v>13</v>
      </c>
      <c r="F16" s="4">
        <v>5655650</v>
      </c>
      <c r="G16" s="5">
        <v>0.4</v>
      </c>
      <c r="H16" s="4">
        <v>331553.87</v>
      </c>
      <c r="I16" s="4">
        <v>132621.35999999999</v>
      </c>
      <c r="J16" s="7">
        <f t="shared" si="0"/>
        <v>5.8623477407548204E-2</v>
      </c>
      <c r="K16" s="4">
        <v>0</v>
      </c>
      <c r="L16" s="7">
        <f t="shared" si="1"/>
        <v>0</v>
      </c>
      <c r="M16" s="15">
        <v>4.7220733700000004</v>
      </c>
      <c r="N16" s="9"/>
      <c r="O16" s="8"/>
    </row>
    <row r="17" spans="1:15" x14ac:dyDescent="0.35">
      <c r="A17" s="2" t="s">
        <v>15</v>
      </c>
      <c r="B17" s="2" t="s">
        <v>14</v>
      </c>
      <c r="C17" s="2" t="s">
        <v>12</v>
      </c>
      <c r="D17" s="3" t="s">
        <v>19</v>
      </c>
      <c r="E17" s="2" t="s">
        <v>13</v>
      </c>
      <c r="F17" s="4">
        <v>264634543</v>
      </c>
      <c r="G17" s="5">
        <v>0.85</v>
      </c>
      <c r="H17" s="4">
        <v>66159639.899999999</v>
      </c>
      <c r="I17" s="4">
        <v>56235693.899999999</v>
      </c>
      <c r="J17" s="7">
        <f t="shared" si="0"/>
        <v>0.25000379447818344</v>
      </c>
      <c r="K17" s="4">
        <v>0</v>
      </c>
      <c r="L17" s="7">
        <f t="shared" si="1"/>
        <v>0</v>
      </c>
      <c r="M17" s="15">
        <v>1176.1116146679999</v>
      </c>
      <c r="N17" s="9"/>
      <c r="O17" s="8"/>
    </row>
    <row r="18" spans="1:15" x14ac:dyDescent="0.35">
      <c r="A18" s="2" t="s">
        <v>15</v>
      </c>
      <c r="B18" s="2" t="s">
        <v>14</v>
      </c>
      <c r="C18" s="2" t="s">
        <v>12</v>
      </c>
      <c r="D18" s="3" t="s">
        <v>20</v>
      </c>
      <c r="E18" s="2" t="s">
        <v>13</v>
      </c>
      <c r="F18" s="4">
        <v>288267039</v>
      </c>
      <c r="G18" s="5">
        <v>0.7</v>
      </c>
      <c r="H18" s="4">
        <v>72034280.430000007</v>
      </c>
      <c r="I18" s="4">
        <v>50423996.140000001</v>
      </c>
      <c r="J18" s="7">
        <f t="shared" si="0"/>
        <v>0.24988732905394712</v>
      </c>
      <c r="K18" s="4">
        <v>0</v>
      </c>
      <c r="L18" s="7">
        <f t="shared" si="1"/>
        <v>0</v>
      </c>
      <c r="M18" s="15">
        <v>1280.5443585410001</v>
      </c>
      <c r="N18" s="9"/>
      <c r="O18" s="8"/>
    </row>
    <row r="19" spans="1:15" x14ac:dyDescent="0.35">
      <c r="A19" s="2" t="s">
        <v>15</v>
      </c>
      <c r="B19" s="2" t="s">
        <v>14</v>
      </c>
      <c r="C19" s="2" t="s">
        <v>12</v>
      </c>
      <c r="D19" s="3" t="s">
        <v>21</v>
      </c>
      <c r="E19" s="2" t="s">
        <v>13</v>
      </c>
      <c r="F19" s="4">
        <v>6670768</v>
      </c>
      <c r="G19" s="5">
        <v>0.4</v>
      </c>
      <c r="H19" s="4">
        <v>1678468.53</v>
      </c>
      <c r="I19" s="4">
        <v>671387.33</v>
      </c>
      <c r="J19" s="7">
        <f t="shared" si="0"/>
        <v>0.25161548565322611</v>
      </c>
      <c r="K19" s="4">
        <v>0</v>
      </c>
      <c r="L19" s="7">
        <f t="shared" si="1"/>
        <v>0</v>
      </c>
      <c r="M19" s="15">
        <v>29.837926762999999</v>
      </c>
      <c r="N19" s="9"/>
      <c r="O19" s="8"/>
    </row>
    <row r="20" spans="1:15" x14ac:dyDescent="0.35">
      <c r="A20" s="2" t="s">
        <v>15</v>
      </c>
      <c r="B20" s="2" t="s">
        <v>26</v>
      </c>
      <c r="C20" s="2" t="s">
        <v>12</v>
      </c>
      <c r="D20" s="3" t="s">
        <v>19</v>
      </c>
      <c r="E20" s="2" t="s">
        <v>13</v>
      </c>
      <c r="F20" s="4">
        <v>17258775</v>
      </c>
      <c r="G20" s="5">
        <v>0.85</v>
      </c>
      <c r="H20" s="4">
        <v>0</v>
      </c>
      <c r="I20" s="4">
        <f t="shared" si="2"/>
        <v>0</v>
      </c>
      <c r="J20" s="7">
        <f t="shared" si="0"/>
        <v>0</v>
      </c>
      <c r="K20" s="4">
        <v>0</v>
      </c>
      <c r="L20" s="7">
        <f t="shared" si="1"/>
        <v>0</v>
      </c>
      <c r="M20" s="6">
        <v>0</v>
      </c>
    </row>
    <row r="21" spans="1:15" x14ac:dyDescent="0.35">
      <c r="A21" s="2" t="s">
        <v>15</v>
      </c>
      <c r="B21" s="2" t="s">
        <v>26</v>
      </c>
      <c r="C21" s="2" t="s">
        <v>12</v>
      </c>
      <c r="D21" s="3" t="s">
        <v>20</v>
      </c>
      <c r="E21" s="2" t="s">
        <v>13</v>
      </c>
      <c r="F21" s="4">
        <v>18800025</v>
      </c>
      <c r="G21" s="5">
        <v>0.7</v>
      </c>
      <c r="H21" s="4">
        <v>0</v>
      </c>
      <c r="I21" s="4">
        <f t="shared" si="2"/>
        <v>0</v>
      </c>
      <c r="J21" s="7">
        <f t="shared" si="0"/>
        <v>0</v>
      </c>
      <c r="K21" s="4">
        <v>0</v>
      </c>
      <c r="L21" s="7">
        <f t="shared" si="1"/>
        <v>0</v>
      </c>
      <c r="M21" s="6">
        <v>0</v>
      </c>
    </row>
    <row r="22" spans="1:15" x14ac:dyDescent="0.35">
      <c r="A22" s="2" t="s">
        <v>15</v>
      </c>
      <c r="B22" s="2" t="s">
        <v>26</v>
      </c>
      <c r="C22" s="2" t="s">
        <v>12</v>
      </c>
      <c r="D22" s="3" t="s">
        <v>21</v>
      </c>
      <c r="E22" s="2" t="s">
        <v>13</v>
      </c>
      <c r="F22" s="4">
        <v>435050</v>
      </c>
      <c r="G22" s="5">
        <v>0.4</v>
      </c>
      <c r="H22" s="4">
        <v>0</v>
      </c>
      <c r="I22" s="4">
        <f t="shared" si="2"/>
        <v>0</v>
      </c>
      <c r="J22" s="7">
        <f t="shared" si="0"/>
        <v>0</v>
      </c>
      <c r="K22" s="4">
        <v>0</v>
      </c>
      <c r="L22" s="7">
        <f t="shared" si="1"/>
        <v>0</v>
      </c>
      <c r="M22" s="6">
        <v>0</v>
      </c>
    </row>
    <row r="23" spans="1:15" x14ac:dyDescent="0.35">
      <c r="A23" s="2" t="s">
        <v>15</v>
      </c>
      <c r="B23" s="2" t="s">
        <v>27</v>
      </c>
      <c r="C23" s="2" t="s">
        <v>12</v>
      </c>
      <c r="D23" s="3" t="s">
        <v>19</v>
      </c>
      <c r="E23" s="2" t="s">
        <v>13</v>
      </c>
      <c r="F23" s="4">
        <v>69035098</v>
      </c>
      <c r="G23" s="5">
        <v>0.85</v>
      </c>
      <c r="H23" s="4">
        <v>0</v>
      </c>
      <c r="I23" s="4">
        <f t="shared" si="2"/>
        <v>0</v>
      </c>
      <c r="J23" s="7">
        <f t="shared" si="0"/>
        <v>0</v>
      </c>
      <c r="K23" s="4">
        <v>0</v>
      </c>
      <c r="L23" s="7">
        <f t="shared" si="1"/>
        <v>0</v>
      </c>
      <c r="M23" s="6">
        <v>0</v>
      </c>
    </row>
    <row r="24" spans="1:15" x14ac:dyDescent="0.35">
      <c r="A24" s="2" t="s">
        <v>15</v>
      </c>
      <c r="B24" s="2" t="s">
        <v>27</v>
      </c>
      <c r="C24" s="2" t="s">
        <v>12</v>
      </c>
      <c r="D24" s="3" t="s">
        <v>20</v>
      </c>
      <c r="E24" s="2" t="s">
        <v>13</v>
      </c>
      <c r="F24" s="4">
        <v>75200097</v>
      </c>
      <c r="G24" s="5">
        <v>0.7</v>
      </c>
      <c r="H24" s="4">
        <v>0</v>
      </c>
      <c r="I24" s="4">
        <f t="shared" si="2"/>
        <v>0</v>
      </c>
      <c r="J24" s="7">
        <f t="shared" si="0"/>
        <v>0</v>
      </c>
      <c r="K24" s="4">
        <v>0</v>
      </c>
      <c r="L24" s="7">
        <f t="shared" si="1"/>
        <v>0</v>
      </c>
      <c r="M24" s="6">
        <v>0</v>
      </c>
    </row>
    <row r="25" spans="1:15" x14ac:dyDescent="0.35">
      <c r="A25" s="2" t="s">
        <v>15</v>
      </c>
      <c r="B25" s="2" t="s">
        <v>27</v>
      </c>
      <c r="C25" s="2" t="s">
        <v>12</v>
      </c>
      <c r="D25" s="3" t="s">
        <v>21</v>
      </c>
      <c r="E25" s="2" t="s">
        <v>13</v>
      </c>
      <c r="F25" s="4">
        <v>1740200</v>
      </c>
      <c r="G25" s="5">
        <v>0.4</v>
      </c>
      <c r="H25" s="4">
        <v>0</v>
      </c>
      <c r="I25" s="4">
        <f t="shared" si="2"/>
        <v>0</v>
      </c>
      <c r="J25" s="7">
        <f t="shared" si="0"/>
        <v>0</v>
      </c>
      <c r="K25" s="4">
        <v>0</v>
      </c>
      <c r="L25" s="7">
        <f t="shared" si="1"/>
        <v>0</v>
      </c>
      <c r="M25" s="6">
        <v>0</v>
      </c>
    </row>
    <row r="26" spans="1:15" x14ac:dyDescent="0.35">
      <c r="A26" s="2" t="s">
        <v>17</v>
      </c>
      <c r="B26" s="2" t="s">
        <v>28</v>
      </c>
      <c r="C26" s="2" t="s">
        <v>22</v>
      </c>
      <c r="D26" s="3" t="s">
        <v>19</v>
      </c>
      <c r="E26" s="2" t="s">
        <v>13</v>
      </c>
      <c r="F26" s="4">
        <v>28444549</v>
      </c>
      <c r="G26" s="5">
        <v>0.7</v>
      </c>
      <c r="H26" s="4">
        <v>0</v>
      </c>
      <c r="I26" s="4">
        <f t="shared" si="2"/>
        <v>0</v>
      </c>
      <c r="J26" s="7">
        <f t="shared" si="0"/>
        <v>0</v>
      </c>
      <c r="K26" s="4">
        <v>0</v>
      </c>
      <c r="L26" s="7">
        <f t="shared" si="1"/>
        <v>0</v>
      </c>
      <c r="M26" s="6">
        <v>0</v>
      </c>
    </row>
    <row r="27" spans="1:15" x14ac:dyDescent="0.35">
      <c r="A27" s="2" t="s">
        <v>17</v>
      </c>
      <c r="B27" s="2" t="s">
        <v>28</v>
      </c>
      <c r="C27" s="2" t="s">
        <v>22</v>
      </c>
      <c r="D27" s="3" t="s">
        <v>20</v>
      </c>
      <c r="E27" s="2" t="s">
        <v>13</v>
      </c>
      <c r="F27" s="4">
        <v>31864119</v>
      </c>
      <c r="G27" s="5">
        <v>0.7</v>
      </c>
      <c r="H27" s="4">
        <v>0</v>
      </c>
      <c r="I27" s="4">
        <f t="shared" si="2"/>
        <v>0</v>
      </c>
      <c r="J27" s="7">
        <f t="shared" si="0"/>
        <v>0</v>
      </c>
      <c r="K27" s="4">
        <v>0</v>
      </c>
      <c r="L27" s="7">
        <f t="shared" si="1"/>
        <v>0</v>
      </c>
      <c r="M27" s="6">
        <v>0</v>
      </c>
    </row>
    <row r="28" spans="1:15" x14ac:dyDescent="0.35">
      <c r="A28" s="2" t="s">
        <v>17</v>
      </c>
      <c r="B28" s="2" t="s">
        <v>28</v>
      </c>
      <c r="C28" s="2" t="s">
        <v>22</v>
      </c>
      <c r="D28" s="3" t="s">
        <v>21</v>
      </c>
      <c r="E28" s="2" t="s">
        <v>13</v>
      </c>
      <c r="F28" s="4">
        <v>14788650</v>
      </c>
      <c r="G28" s="5">
        <v>0.4</v>
      </c>
      <c r="H28" s="4">
        <v>0</v>
      </c>
      <c r="I28" s="4">
        <f t="shared" si="2"/>
        <v>0</v>
      </c>
      <c r="J28" s="7">
        <f t="shared" si="0"/>
        <v>0</v>
      </c>
      <c r="K28" s="4">
        <v>0</v>
      </c>
      <c r="L28" s="7">
        <f t="shared" si="1"/>
        <v>0</v>
      </c>
      <c r="M28" s="6">
        <v>0</v>
      </c>
    </row>
    <row r="29" spans="1:15" x14ac:dyDescent="0.35">
      <c r="A29" s="2" t="s">
        <v>30</v>
      </c>
      <c r="B29" s="2" t="s">
        <v>29</v>
      </c>
      <c r="C29" s="2" t="s">
        <v>12</v>
      </c>
      <c r="D29" s="3" t="s">
        <v>19</v>
      </c>
      <c r="E29" s="2" t="s">
        <v>13</v>
      </c>
      <c r="F29" s="4">
        <v>29107062</v>
      </c>
      <c r="G29" s="5">
        <v>0.7</v>
      </c>
      <c r="H29" s="4">
        <v>0</v>
      </c>
      <c r="I29" s="4">
        <f t="shared" si="2"/>
        <v>0</v>
      </c>
      <c r="J29" s="7">
        <f t="shared" si="0"/>
        <v>0</v>
      </c>
      <c r="K29" s="4">
        <v>0</v>
      </c>
      <c r="L29" s="7">
        <f t="shared" si="1"/>
        <v>0</v>
      </c>
      <c r="M29" s="6">
        <v>0</v>
      </c>
    </row>
    <row r="30" spans="1:15" x14ac:dyDescent="0.35">
      <c r="A30" s="2" t="s">
        <v>30</v>
      </c>
      <c r="B30" s="2" t="s">
        <v>29</v>
      </c>
      <c r="C30" s="2" t="s">
        <v>12</v>
      </c>
      <c r="D30" s="3" t="s">
        <v>20</v>
      </c>
      <c r="E30" s="2" t="s">
        <v>13</v>
      </c>
      <c r="F30" s="4">
        <v>26111145</v>
      </c>
      <c r="G30" s="5">
        <v>0.7</v>
      </c>
      <c r="H30" s="4">
        <v>0</v>
      </c>
      <c r="I30" s="4">
        <f t="shared" si="2"/>
        <v>0</v>
      </c>
      <c r="J30" s="7">
        <f t="shared" si="0"/>
        <v>0</v>
      </c>
      <c r="K30" s="4">
        <v>0</v>
      </c>
      <c r="L30" s="7">
        <f t="shared" si="1"/>
        <v>0</v>
      </c>
      <c r="M30" s="6">
        <v>0</v>
      </c>
    </row>
    <row r="31" spans="1:15" x14ac:dyDescent="0.35">
      <c r="A31" s="2" t="s">
        <v>30</v>
      </c>
      <c r="B31" s="2" t="s">
        <v>29</v>
      </c>
      <c r="C31" s="2" t="s">
        <v>12</v>
      </c>
      <c r="D31" s="3" t="s">
        <v>21</v>
      </c>
      <c r="E31" s="2" t="s">
        <v>13</v>
      </c>
      <c r="F31" s="4">
        <v>604235</v>
      </c>
      <c r="G31" s="5">
        <v>0.4</v>
      </c>
      <c r="H31" s="4">
        <v>0</v>
      </c>
      <c r="I31" s="4">
        <f t="shared" si="2"/>
        <v>0</v>
      </c>
      <c r="J31" s="7">
        <f t="shared" si="0"/>
        <v>0</v>
      </c>
      <c r="K31" s="4">
        <v>0</v>
      </c>
      <c r="L31" s="7">
        <f t="shared" si="1"/>
        <v>0</v>
      </c>
      <c r="M31" s="6">
        <v>0</v>
      </c>
    </row>
    <row r="32" spans="1:15" x14ac:dyDescent="0.35">
      <c r="A32" s="12" t="s">
        <v>13</v>
      </c>
      <c r="B32" s="12"/>
      <c r="C32" s="12" t="s">
        <v>22</v>
      </c>
      <c r="D32" s="12" t="s">
        <v>19</v>
      </c>
      <c r="E32" s="12"/>
      <c r="F32" s="13">
        <f>F5+F8+F11+F26</f>
        <v>773122080</v>
      </c>
      <c r="G32" s="13"/>
      <c r="H32" s="13">
        <f t="shared" ref="H32:I34" si="3">H5+H8+H11+H26</f>
        <v>716838.66</v>
      </c>
      <c r="I32" s="13">
        <f t="shared" si="3"/>
        <v>609312.87</v>
      </c>
      <c r="J32" s="14">
        <f t="shared" si="0"/>
        <v>9.2719982851867334E-4</v>
      </c>
      <c r="K32" s="13">
        <f>K5+K8+K11+K26</f>
        <v>0</v>
      </c>
      <c r="L32" s="14">
        <f t="shared" si="1"/>
        <v>0</v>
      </c>
      <c r="M32" s="13">
        <f>M5+M8+M11+M26</f>
        <v>1.2</v>
      </c>
    </row>
    <row r="33" spans="1:13" x14ac:dyDescent="0.35">
      <c r="A33" s="12" t="s">
        <v>13</v>
      </c>
      <c r="B33" s="12"/>
      <c r="C33" s="12" t="s">
        <v>22</v>
      </c>
      <c r="D33" s="12" t="s">
        <v>20</v>
      </c>
      <c r="E33" s="12"/>
      <c r="F33" s="13">
        <f>F6+F9+F12+F27</f>
        <v>1044823396</v>
      </c>
      <c r="G33" s="13"/>
      <c r="H33" s="13">
        <f t="shared" si="3"/>
        <v>698917.69</v>
      </c>
      <c r="I33" s="13">
        <f t="shared" si="3"/>
        <v>489242.39</v>
      </c>
      <c r="J33" s="14">
        <f t="shared" si="0"/>
        <v>6.6893380515380412E-4</v>
      </c>
      <c r="K33" s="13">
        <f>K6+K9+K12+K27</f>
        <v>0</v>
      </c>
      <c r="L33" s="14">
        <f t="shared" si="1"/>
        <v>0</v>
      </c>
      <c r="M33" s="13">
        <f t="shared" ref="M33:M34" si="4">M6+M9+M12+M27</f>
        <v>1.17</v>
      </c>
    </row>
    <row r="34" spans="1:13" x14ac:dyDescent="0.35">
      <c r="A34" s="12" t="s">
        <v>13</v>
      </c>
      <c r="B34" s="12"/>
      <c r="C34" s="12" t="s">
        <v>22</v>
      </c>
      <c r="D34" s="12" t="s">
        <v>21</v>
      </c>
      <c r="E34" s="12"/>
      <c r="F34" s="13">
        <f>F7+F10+F13+F28</f>
        <v>484919308</v>
      </c>
      <c r="G34" s="13"/>
      <c r="H34" s="13">
        <f t="shared" si="3"/>
        <v>376340.29</v>
      </c>
      <c r="I34" s="13">
        <f t="shared" si="3"/>
        <v>150536.12</v>
      </c>
      <c r="J34" s="14">
        <f t="shared" si="0"/>
        <v>7.7608848274608191E-4</v>
      </c>
      <c r="K34" s="13">
        <f>K7+K10+K13+K28</f>
        <v>0</v>
      </c>
      <c r="L34" s="14">
        <f t="shared" si="1"/>
        <v>0</v>
      </c>
      <c r="M34" s="13">
        <f t="shared" si="4"/>
        <v>0.63</v>
      </c>
    </row>
    <row r="35" spans="1:13" x14ac:dyDescent="0.35">
      <c r="A35" s="12" t="s">
        <v>13</v>
      </c>
      <c r="B35" s="12"/>
      <c r="C35" s="12" t="s">
        <v>12</v>
      </c>
      <c r="D35" s="12" t="s">
        <v>19</v>
      </c>
      <c r="E35" s="12"/>
      <c r="F35" s="13">
        <f>F14+F17+F20+F23+F29</f>
        <v>604399546</v>
      </c>
      <c r="G35" s="13"/>
      <c r="H35" s="13">
        <f>H14+H17+H20+H23+H29</f>
        <v>79228386.400000006</v>
      </c>
      <c r="I35" s="13">
        <f>I14+I17+I20+I23+I29</f>
        <v>67344128.719999999</v>
      </c>
      <c r="J35" s="14">
        <f t="shared" si="0"/>
        <v>0.13108611170267159</v>
      </c>
      <c r="K35" s="13">
        <f>K14+K17+K20+K23+K29</f>
        <v>0</v>
      </c>
      <c r="L35" s="14">
        <f t="shared" si="1"/>
        <v>0</v>
      </c>
      <c r="M35" s="13">
        <f>M14+M17+M20+M23+M29</f>
        <v>1362.240000067</v>
      </c>
    </row>
    <row r="36" spans="1:13" x14ac:dyDescent="0.35">
      <c r="A36" s="12" t="s">
        <v>13</v>
      </c>
      <c r="B36" s="12"/>
      <c r="C36" s="12" t="s">
        <v>12</v>
      </c>
      <c r="D36" s="12" t="s">
        <v>20</v>
      </c>
      <c r="E36" s="12"/>
      <c r="F36" s="13">
        <f t="shared" ref="F36:H37" si="5">F15+F18+F21+F24+F30</f>
        <v>652778620</v>
      </c>
      <c r="G36" s="13"/>
      <c r="H36" s="13">
        <f t="shared" si="5"/>
        <v>86263465.820000008</v>
      </c>
      <c r="I36" s="13">
        <f t="shared" ref="I36:K36" si="6">I15+I18+I21+I24+I30</f>
        <v>60384425.950000003</v>
      </c>
      <c r="J36" s="14">
        <f t="shared" si="0"/>
        <v>0.13214811756549258</v>
      </c>
      <c r="K36" s="13">
        <f t="shared" si="6"/>
        <v>0</v>
      </c>
      <c r="L36" s="14">
        <f t="shared" si="1"/>
        <v>0</v>
      </c>
      <c r="M36" s="13">
        <f t="shared" ref="M36:M37" si="7">M15+M18+M21+M24+M30</f>
        <v>1483.200000132</v>
      </c>
    </row>
    <row r="37" spans="1:13" x14ac:dyDescent="0.35">
      <c r="A37" s="12" t="s">
        <v>13</v>
      </c>
      <c r="B37" s="12"/>
      <c r="C37" s="12" t="s">
        <v>12</v>
      </c>
      <c r="D37" s="12" t="s">
        <v>21</v>
      </c>
      <c r="E37" s="12"/>
      <c r="F37" s="13">
        <f t="shared" si="5"/>
        <v>15105903</v>
      </c>
      <c r="G37" s="12"/>
      <c r="H37" s="13">
        <f t="shared" si="5"/>
        <v>2010022.4</v>
      </c>
      <c r="I37" s="13">
        <f t="shared" ref="I37:K37" si="8">I16+I19+I22+I25+I31</f>
        <v>804008.69</v>
      </c>
      <c r="J37" s="14">
        <f t="shared" si="0"/>
        <v>0.13306204865740234</v>
      </c>
      <c r="K37" s="13">
        <f t="shared" si="8"/>
        <v>0</v>
      </c>
      <c r="L37" s="14">
        <f t="shared" si="1"/>
        <v>0</v>
      </c>
      <c r="M37" s="13">
        <f t="shared" si="7"/>
        <v>34.560000133000003</v>
      </c>
    </row>
    <row r="38" spans="1:13" x14ac:dyDescent="0.35">
      <c r="A38" s="12" t="s">
        <v>13</v>
      </c>
      <c r="B38" s="12"/>
      <c r="C38" s="12" t="s">
        <v>31</v>
      </c>
      <c r="D38" s="12"/>
      <c r="E38" s="12"/>
      <c r="F38" s="13">
        <f>SUM(F32:F37)</f>
        <v>3575148853</v>
      </c>
      <c r="G38" s="12"/>
      <c r="H38" s="13">
        <f>SUM(H32:H37)</f>
        <v>169293971.26000002</v>
      </c>
      <c r="I38" s="13">
        <f>SUM(I32:I37)</f>
        <v>129781654.73999999</v>
      </c>
      <c r="J38" s="14">
        <f t="shared" si="0"/>
        <v>4.7352985349950132E-2</v>
      </c>
      <c r="K38" s="13">
        <f>SUM(K32:K37)</f>
        <v>0</v>
      </c>
      <c r="L38" s="14">
        <f t="shared" si="1"/>
        <v>0</v>
      </c>
      <c r="M38" s="13">
        <f>M32+M33+M34+M35+M36+M37</f>
        <v>2883.0000003319997</v>
      </c>
    </row>
  </sheetData>
  <mergeCells count="2">
    <mergeCell ref="A3:G3"/>
    <mergeCell ref="H3:M3"/>
  </mergeCells>
  <phoneticPr fontId="6" type="noConversion"/>
  <pageMargins left="0.7" right="0.7" top="0.78740157499999996" bottom="0.78740157499999996" header="0.3" footer="0.3"/>
  <pageSetup paperSize="9" orientation="portrait" r:id="rId1"/>
  <ignoredErrors>
    <ignoredError sqref="J32 J33:J38 L32:L38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15OPMSMT0001-78-19236</_dlc_DocId>
    <_dlc_DocIdUrl xmlns="0104a4cd-1400-468e-be1b-c7aad71d7d5a">
      <Url>https://op.msmt.cz/_layouts/15/DocIdRedir.aspx?ID=15OPMSMT0001-78-19236</Url>
      <Description>15OPMSMT0001-78-19236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0100EB-105C-4858-B639-0A12FF0176A4}"/>
</file>

<file path=customXml/itemProps2.xml><?xml version="1.0" encoding="utf-8"?>
<ds:datastoreItem xmlns:ds="http://schemas.openxmlformats.org/officeDocument/2006/customXml" ds:itemID="{E164C9E5-E55E-49E9-9C19-260D2883FDA4}"/>
</file>

<file path=customXml/itemProps3.xml><?xml version="1.0" encoding="utf-8"?>
<ds:datastoreItem xmlns:ds="http://schemas.openxmlformats.org/officeDocument/2006/customXml" ds:itemID="{3AB73A65-520B-41A0-B611-2E39264A071D}"/>
</file>

<file path=customXml/itemProps4.xml><?xml version="1.0" encoding="utf-8"?>
<ds:datastoreItem xmlns:ds="http://schemas.openxmlformats.org/officeDocument/2006/customXml" ds:itemID="{39EA8D0F-3D1C-4EB7-9D7B-5BED645BAD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Příplata Petr</dc:creator>
  <cp:lastModifiedBy>Barbořáková Helena</cp:lastModifiedBy>
  <dcterms:created xsi:type="dcterms:W3CDTF">2022-09-13T14:02:22Z</dcterms:created>
  <dcterms:modified xsi:type="dcterms:W3CDTF">2023-01-30T12:12:25Z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003d412f-f335-42d9-8ba3-e32e407de671</vt:lpwstr>
  </property>
</Properties>
</file>