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22\kalkulačky\SS_VOS\"/>
    </mc:Choice>
  </mc:AlternateContent>
  <xr:revisionPtr revIDLastSave="0" documentId="13_ncr:1_{C996E3A8-9BB4-4207-81D8-49413D68A9B9}" xr6:coauthVersionLast="47" xr6:coauthVersionMax="47" xr10:uidLastSave="{00000000-0000-0000-0000-000000000000}"/>
  <workbookProtection workbookAlgorithmName="SHA-512" workbookHashValue="zZAl9xbRUi6Hg5MYJ65B4dRCwM8Aj+TqRbO0XyDKSWqMRwZvd5gaVi6bAgcPc7FZzRvmRuJ+eli1nXIuq/gmIg==" workbookSaltValue="70NKmBiZXQcDPWk7QxmAzw==" workbookSpinCount="100000" lockStructure="1"/>
  <bookViews>
    <workbookView xWindow="-120" yWindow="-120" windowWidth="29040" windowHeight="17640" xr2:uid="{00000000-000D-0000-FFFF-FFFF00000000}"/>
  </bookViews>
  <sheets>
    <sheet name="Úvodní strana" sheetId="12" r:id="rId1"/>
    <sheet name="Souhrn" sheetId="33" r:id="rId2"/>
    <sheet name="SŠ" sheetId="23" r:id="rId3"/>
    <sheet name="VOŠ" sheetId="31" r:id="rId4"/>
    <sheet name="DM" sheetId="30" r:id="rId5"/>
    <sheet name="INT" sheetId="32" r:id="rId6"/>
    <sheet name="data" sheetId="29" state="hidden" r:id="rId7"/>
  </sheets>
  <definedNames>
    <definedName name="ICT">data!$A$2:$A$5</definedName>
    <definedName name="_xlnm.Print_Area" localSheetId="0">'Úvodní strana'!$B$2:$P$45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32" l="1"/>
  <c r="K8" i="32"/>
  <c r="F8" i="33" l="1"/>
  <c r="L6" i="23"/>
  <c r="H5" i="23" s="1"/>
  <c r="K6" i="31"/>
  <c r="G5" i="31" s="1"/>
  <c r="K2" i="32"/>
  <c r="K2" i="30"/>
  <c r="K14" i="23"/>
  <c r="K13" i="23" l="1"/>
  <c r="K12" i="23"/>
  <c r="K11" i="23"/>
  <c r="K10" i="23"/>
  <c r="K9" i="23"/>
  <c r="K8" i="23"/>
  <c r="L15" i="23" l="1"/>
  <c r="L16" i="23"/>
  <c r="K9" i="30" l="1"/>
  <c r="N9" i="30" s="1"/>
  <c r="K8" i="30"/>
  <c r="N8" i="32" s="1"/>
  <c r="K6" i="32"/>
  <c r="G5" i="32" s="1"/>
  <c r="N9" i="32" l="1"/>
  <c r="N8" i="30"/>
  <c r="L8" i="32"/>
  <c r="L9" i="32"/>
  <c r="F11" i="32" l="1"/>
  <c r="P9" i="32"/>
  <c r="H11" i="32"/>
  <c r="P8" i="32"/>
  <c r="L10" i="32"/>
  <c r="L7" i="32" s="1"/>
  <c r="G10" i="32" s="1"/>
  <c r="G7" i="32" s="1"/>
  <c r="E11" i="32" l="1"/>
  <c r="K5" i="32"/>
  <c r="K10" i="32"/>
  <c r="K7" i="32" s="1"/>
  <c r="I10" i="32" l="1"/>
  <c r="I7" i="32" s="1"/>
  <c r="L12" i="23" l="1"/>
  <c r="M12" i="23" s="1"/>
  <c r="Q12" i="23" s="1"/>
  <c r="K10" i="31" l="1"/>
  <c r="K9" i="31"/>
  <c r="J8" i="31"/>
  <c r="K8" i="31" s="1"/>
  <c r="L8" i="31" s="1"/>
  <c r="P8" i="31" s="1"/>
  <c r="K6" i="30"/>
  <c r="G5" i="30" s="1"/>
  <c r="H8" i="33" l="1"/>
  <c r="L9" i="31"/>
  <c r="L10" i="31"/>
  <c r="L8" i="30"/>
  <c r="H11" i="30" s="1"/>
  <c r="L9" i="30"/>
  <c r="F11" i="30" l="1"/>
  <c r="P9" i="30"/>
  <c r="E11" i="30"/>
  <c r="P8" i="30"/>
  <c r="G12" i="31"/>
  <c r="P10" i="31"/>
  <c r="H12" i="31"/>
  <c r="P9" i="31"/>
  <c r="O8" i="32"/>
  <c r="O8" i="30"/>
  <c r="O9" i="30"/>
  <c r="O9" i="32"/>
  <c r="L7" i="31"/>
  <c r="L10" i="30"/>
  <c r="K5" i="31" l="1"/>
  <c r="G11" i="31"/>
  <c r="G7" i="31" s="1"/>
  <c r="E12" i="31"/>
  <c r="O10" i="32"/>
  <c r="K7" i="31"/>
  <c r="K11" i="31" s="1"/>
  <c r="L11" i="31"/>
  <c r="L7" i="30"/>
  <c r="G10" i="30" s="1"/>
  <c r="G7" i="30" s="1"/>
  <c r="K5" i="30"/>
  <c r="K10" i="30"/>
  <c r="K7" i="30" s="1"/>
  <c r="I7" i="31" l="1"/>
  <c r="I10" i="30"/>
  <c r="I7" i="30" s="1"/>
  <c r="L13" i="23"/>
  <c r="L11" i="23"/>
  <c r="L10" i="23"/>
  <c r="L9" i="23"/>
  <c r="L8" i="23"/>
  <c r="L19" i="23" l="1"/>
  <c r="L18" i="23"/>
  <c r="L17" i="23"/>
  <c r="L14" i="23"/>
  <c r="M16" i="23" l="1"/>
  <c r="Q16" i="23" s="1"/>
  <c r="M15" i="23" l="1"/>
  <c r="Q15" i="23" s="1"/>
  <c r="M19" i="23"/>
  <c r="Q19" i="23" s="1"/>
  <c r="M18" i="23"/>
  <c r="Q18" i="23" s="1"/>
  <c r="M14" i="23"/>
  <c r="M11" i="23"/>
  <c r="Q11" i="23" s="1"/>
  <c r="M9" i="23"/>
  <c r="Q9" i="23" s="1"/>
  <c r="M8" i="23"/>
  <c r="Q8" i="23" s="1"/>
  <c r="M13" i="23"/>
  <c r="Q13" i="23" s="1"/>
  <c r="M17" i="23"/>
  <c r="Q17" i="23" s="1"/>
  <c r="M10" i="23"/>
  <c r="Q10" i="23" s="1"/>
  <c r="I21" i="23" l="1"/>
  <c r="Q14" i="23"/>
  <c r="G21" i="23"/>
  <c r="M7" i="23"/>
  <c r="J8" i="33" l="1"/>
  <c r="K8" i="33" s="1"/>
  <c r="H20" i="23"/>
  <c r="J10" i="33"/>
  <c r="J13" i="33"/>
  <c r="H10" i="33"/>
  <c r="H13" i="33"/>
  <c r="E21" i="23"/>
  <c r="L5" i="23"/>
  <c r="M20" i="23"/>
  <c r="L7" i="23"/>
  <c r="K7" i="33" l="1"/>
  <c r="H7" i="23"/>
  <c r="F10" i="33"/>
  <c r="J12" i="33" s="1"/>
  <c r="J15" i="33" s="1"/>
  <c r="F13" i="33"/>
  <c r="L20" i="23"/>
  <c r="J7" i="23"/>
  <c r="J20" i="23" s="1"/>
  <c r="H12" i="33" l="1"/>
  <c r="H15" i="33" s="1"/>
  <c r="I11" i="31"/>
  <c r="O7" i="32"/>
  <c r="O10" i="30" l="1"/>
  <c r="O7" i="30" s="1"/>
</calcChain>
</file>

<file path=xl/sharedStrings.xml><?xml version="1.0" encoding="utf-8"?>
<sst xmlns="http://schemas.openxmlformats.org/spreadsheetml/2006/main" count="161" uniqueCount="106">
  <si>
    <t>POSTUP:</t>
  </si>
  <si>
    <t>3.</t>
  </si>
  <si>
    <t>1.</t>
  </si>
  <si>
    <t>2.</t>
  </si>
  <si>
    <t>Minimální dotace</t>
  </si>
  <si>
    <t>Maximální dotace</t>
  </si>
  <si>
    <t>Cena jedné šablony
(v Kč)</t>
  </si>
  <si>
    <t>Požadováno celkem 
(v Kč)</t>
  </si>
  <si>
    <t>Speciální škola</t>
  </si>
  <si>
    <t>4.</t>
  </si>
  <si>
    <t>Hodnoty nekopírujte a nepřesunujte, vždy je ručně vepište.</t>
  </si>
  <si>
    <t>5.</t>
  </si>
  <si>
    <t>V kalkulačce vyplňujte vždy pouze "BÍLÁ" pole.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</si>
  <si>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</si>
  <si>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>6.</t>
  </si>
  <si>
    <t>7.</t>
  </si>
  <si>
    <t>8.</t>
  </si>
  <si>
    <t>zpět na úvodní stranu</t>
  </si>
  <si>
    <t>9.</t>
  </si>
  <si>
    <t>Celkem požadováno</t>
  </si>
  <si>
    <t xml:space="preserve">  Za projekt celkem</t>
  </si>
  <si>
    <t>Střední škola</t>
  </si>
  <si>
    <t>Vyšší odborná škola</t>
  </si>
  <si>
    <t>Počet žáků v denním studiu</t>
  </si>
  <si>
    <t>Počet žáků v ostatních formách</t>
  </si>
  <si>
    <t>Požadováno šablon 
(v tomto sloupci vyplňte 
počet šablon)</t>
  </si>
  <si>
    <t>Za VOŠ finance celkem</t>
  </si>
  <si>
    <t>Za SŠ finance celkem</t>
  </si>
  <si>
    <t>Za DM finance celkem</t>
  </si>
  <si>
    <t>Ne</t>
  </si>
  <si>
    <t>Domov mládeže</t>
  </si>
  <si>
    <t>Internát</t>
  </si>
  <si>
    <t>Za internát finance celkem</t>
  </si>
  <si>
    <t xml:space="preserve">Domov mládeže </t>
  </si>
  <si>
    <t>Počet studentů v denním studiu</t>
  </si>
  <si>
    <t>Počet studentů v ostatních formách</t>
  </si>
  <si>
    <t>Počet žáků /studentů</t>
  </si>
  <si>
    <t>šablon</t>
  </si>
  <si>
    <t>Kč</t>
  </si>
  <si>
    <t>Celkem za DM a internát</t>
  </si>
  <si>
    <t>Počet dětí/žáků</t>
  </si>
  <si>
    <t>verze 1</t>
  </si>
  <si>
    <t>K A L K U L A Č K A  Š A B L O N</t>
  </si>
  <si>
    <t>1.III/1</t>
  </si>
  <si>
    <t>2.3</t>
  </si>
  <si>
    <t>1.III/2</t>
  </si>
  <si>
    <t>1.III/3</t>
  </si>
  <si>
    <t>1.III/4</t>
  </si>
  <si>
    <t>1.III/5</t>
  </si>
  <si>
    <t>1.III/6</t>
  </si>
  <si>
    <t>1.III/7</t>
  </si>
  <si>
    <t>2.2</t>
  </si>
  <si>
    <t>1.III/8</t>
  </si>
  <si>
    <t>1.III/9</t>
  </si>
  <si>
    <t>1.III/10</t>
  </si>
  <si>
    <t>1.III/11</t>
  </si>
  <si>
    <t>1.III/12</t>
  </si>
  <si>
    <t xml:space="preserve">1.IV/1 </t>
  </si>
  <si>
    <t xml:space="preserve">1.IV/2 </t>
  </si>
  <si>
    <t xml:space="preserve">1.IV/3 </t>
  </si>
  <si>
    <t>1.VIII/1</t>
  </si>
  <si>
    <t>1.VIII/2</t>
  </si>
  <si>
    <t>Školní asistent SŠ</t>
  </si>
  <si>
    <t>Školní speciální pedagog SŠ</t>
  </si>
  <si>
    <t>Školní psycholog SŠ</t>
  </si>
  <si>
    <t>Sociální pedagog SŠ</t>
  </si>
  <si>
    <t>Kariérový poradce SŠ</t>
  </si>
  <si>
    <t>Dvojjazyčný asistent SŠ</t>
  </si>
  <si>
    <t>Koordinátor spolupráce školy a zaměstnavatele SŠ</t>
  </si>
  <si>
    <t>Vzdělávání pracovníků ve vzdělávání SŠ</t>
  </si>
  <si>
    <t>Spolupráce pracovníků ve vzdělávání SŠ</t>
  </si>
  <si>
    <t>Inovativní vzdělávání žáků v SŠ</t>
  </si>
  <si>
    <t>Podpora žáků s odlišným mateřským jazykem v SŠ</t>
  </si>
  <si>
    <t>Odborně zaměřená tematická a komunitní setkávání v SŠ</t>
  </si>
  <si>
    <t>Koordinátor spolupráce školy a zaměstnavatele VOŠ</t>
  </si>
  <si>
    <t>Vzdělávání pracovníků ve vzdělávání VOŠ</t>
  </si>
  <si>
    <t>Inovativní vzdělávání studentů ve VOŠ</t>
  </si>
  <si>
    <t>Spolupráce pracovníků ve vzdělávání DM</t>
  </si>
  <si>
    <t>Inovativní vzdělávání dětí, žáků a studentů v DM</t>
  </si>
  <si>
    <r>
      <t xml:space="preserve">Kategorie intervencí:  </t>
    </r>
    <r>
      <rPr>
        <sz val="10"/>
        <color theme="1"/>
        <rFont val="Segoe UI"/>
        <family val="2"/>
        <charset val="238"/>
      </rPr>
      <t>Hodnota slouží pro interní potřeby ŘO OP JAK, žadatel ji nikam nevyplňuje.</t>
    </r>
  </si>
  <si>
    <t>152</t>
  </si>
  <si>
    <t>kliknutím na text v barevném bloku budete přesměrováni na vybraný subjekt</t>
  </si>
  <si>
    <t xml:space="preserve">Povinná příloha žádosti o podporu výzvy č. 02_22_003 Šablony pro SŠ a VOŠ I OP JAK </t>
  </si>
  <si>
    <r>
      <t xml:space="preserve">Kalkulačka šablon počítá výši dotace projektu a jednotlivých šablon a další povinné položky při vyplňování žádosti o podporu v IS KP21+.
Řídicí orgán upozorňuje, že jednotlivé šablony je nutné vybírat tak, aby byla dodržena podmínka výzvy pro minimální a maximální výši finanční podpory na jeden projekt: 
</t>
    </r>
    <r>
      <rPr>
        <b/>
        <sz val="10"/>
        <color theme="1"/>
        <rFont val="Segoe UI"/>
        <family val="2"/>
        <charset val="238"/>
      </rPr>
      <t>Minimální výše</t>
    </r>
    <r>
      <rPr>
        <sz val="10"/>
        <color theme="1"/>
        <rFont val="Segoe UI"/>
        <family val="2"/>
        <charset val="238"/>
      </rPr>
      <t xml:space="preserve">: 100 000 Kč 
</t>
    </r>
    <r>
      <rPr>
        <b/>
        <sz val="10"/>
        <color theme="1"/>
        <rFont val="Segoe UI"/>
        <family val="2"/>
        <charset val="238"/>
      </rPr>
      <t>Maximální výše</t>
    </r>
    <r>
      <rPr>
        <sz val="10"/>
        <color theme="1"/>
        <rFont val="Segoe UI"/>
        <family val="2"/>
        <charset val="238"/>
      </rPr>
      <t xml:space="preserve">: maximální výše finanční podpory na jeden projekt se stanoví dle postupů uvedených v příloze č. 2 výzvy
</t>
    </r>
    <r>
      <rPr>
        <sz val="10"/>
        <rFont val="Segoe UI"/>
        <family val="2"/>
        <charset val="238"/>
      </rPr>
      <t>Pro vyplnění žádosti o podporu je stěžejní počet žáků/studentů, který je uveden v seznamech zveřejněných u vyhlášené výzvy na webových stránkách OP JAK.</t>
    </r>
  </si>
  <si>
    <t>Nahoře na listu "Souhrn" vyplňte název a RED_IZO školy.</t>
  </si>
  <si>
    <t>V menu níže postupně zvolte ty subjekty, pro které volíte šablony.</t>
  </si>
  <si>
    <t>Postupně u jednotlivých subjektů, pro které budete v projektu realizovat aktivity, navolte požadovaný počet šablon. Počet šablon nesmí překročit maximální možnou dotaci subjektu.</t>
  </si>
  <si>
    <t>U personálních šablon vyberte z číselníku průměrný úvazek a počet měsíců využití pozice, počet jednotek (=počet produktivních hodin) se vypočítá automaticky.</t>
  </si>
  <si>
    <t xml:space="preserve">Souhrnné hodnoty za všechny vybrané šablony jsou na listu "Souhrn". </t>
  </si>
  <si>
    <t>Poměr specifických cílů z listu "Souhrn" přepište do žádosti.</t>
  </si>
  <si>
    <t xml:space="preserve">Doporučení pro vyplňování kalkulačky šablon: </t>
  </si>
  <si>
    <t>V kalkulačce vyplňujte vždy pouze celá kladná čísla nebo nulu, pokud je možnost výběru z číselníku, použijte ji.</t>
  </si>
  <si>
    <t>Plánovaný úvazek</t>
  </si>
  <si>
    <t>Počet měsíců využití personální pozice</t>
  </si>
  <si>
    <t xml:space="preserve">    Jak šablona přispívá k naplňování cílů Koncepce rozvoje školy/ŠAP</t>
  </si>
  <si>
    <t>vybrané šablony bez dětí</t>
  </si>
  <si>
    <t>Samostatně zřízený DM*</t>
  </si>
  <si>
    <t>* Vyberte, zda je subjekt zřízen samostatně nebo ne. Samostatně je míněno ve smyslu výzvy: Pokud je dané školské zařízení zřízeno samostatně nebo pokud je součástí právnické osoby žadatele MŠ nebo ZŠ (tj. pokud součástí právnické osoby není SŠ nebo VOŠ).</t>
  </si>
  <si>
    <t>Samostatně zřízený internát*</t>
  </si>
  <si>
    <t>Požadováno šablon
 (v tomto sloupci vyplňte 
počet šablon)</t>
  </si>
  <si>
    <t>U SŠ vyberte, zda se jedná o školu speciální.</t>
  </si>
  <si>
    <t>U každé zvolené šablony povinně vyplňte sloupec "Jak šablona přispívá k naplňování cílů Koncepce rozvoje školy/školského zařízení/ŠAP".</t>
  </si>
  <si>
    <t>U všech zvolených subjektů nejdříve vyplňte záhlaví s informacemi o počtech žáků a studentů k 30. 9. 2021/31.10.2021.
Údaje naleznete v seznamech u zveřejněné výzvy.</t>
  </si>
  <si>
    <t xml:space="preserve">    Jak šablona přispívá k naplňování cílů Koncepce rozvoje školského zařízení/ŠAP</t>
  </si>
  <si>
    <t xml:space="preserve">  Název školy</t>
  </si>
  <si>
    <t>Red_izo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</si>
</sst>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i/>
      <sz val="10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0"/>
      <color rgb="FF7030A0"/>
      <name val="Segoe UI"/>
      <family val="2"/>
      <charset val="238"/>
    </font>
    <font>
      <b/>
      <sz val="18"/>
      <color theme="0"/>
      <name val="Segoe UI"/>
      <family val="2"/>
      <charset val="238"/>
    </font>
    <font>
      <b/>
      <sz val="10"/>
      <color theme="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name val="Segoe UI"/>
      <family val="2"/>
      <charset val="238"/>
    </font>
    <font>
      <i/>
      <sz val="10"/>
      <color theme="0" tint="-0.249977111117893"/>
      <name val="Segoe UI"/>
      <family val="2"/>
      <charset val="238"/>
    </font>
    <font>
      <sz val="9"/>
      <color theme="0" tint="-0.249977111117893"/>
      <name val="Segoe UI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F7C90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FE18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75FB"/>
        <bgColor indexed="64"/>
      </patternFill>
    </fill>
    <fill>
      <patternFill patternType="solid">
        <fgColor rgb="FFEBF6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 tint="0.399914548173467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3">
    <xf numFmtId="0" fontId="0" fillId="0" borderId="0" xfId="0"/>
    <xf numFmtId="0" fontId="25" fillId="34" borderId="0" xfId="0" applyFont="1" applyFill="1" applyAlignment="1" applyProtection="1">
      <alignment vertical="center"/>
      <protection hidden="1"/>
    </xf>
    <xf numFmtId="0" fontId="25" fillId="34" borderId="0" xfId="0" applyFont="1" applyFill="1" applyProtection="1">
      <protection hidden="1"/>
    </xf>
    <xf numFmtId="3" fontId="25" fillId="34" borderId="0" xfId="0" applyNumberFormat="1" applyFont="1" applyFill="1" applyProtection="1">
      <protection hidden="1"/>
    </xf>
    <xf numFmtId="0" fontId="34" fillId="34" borderId="0" xfId="0" applyFont="1" applyFill="1" applyAlignment="1" applyProtection="1">
      <alignment horizontal="center" vertical="center"/>
      <protection hidden="1"/>
    </xf>
    <xf numFmtId="0" fontId="34" fillId="36" borderId="22" xfId="0" applyFont="1" applyFill="1" applyBorder="1" applyAlignment="1" applyProtection="1">
      <alignment horizontal="center" vertical="center"/>
      <protection hidden="1"/>
    </xf>
    <xf numFmtId="0" fontId="34" fillId="36" borderId="27" xfId="0" applyFont="1" applyFill="1" applyBorder="1" applyAlignment="1" applyProtection="1">
      <alignment horizontal="center" vertical="center"/>
      <protection hidden="1"/>
    </xf>
    <xf numFmtId="0" fontId="25" fillId="36" borderId="23" xfId="0" applyFont="1" applyFill="1" applyBorder="1" applyProtection="1">
      <protection hidden="1"/>
    </xf>
    <xf numFmtId="0" fontId="33" fillId="36" borderId="0" xfId="0" applyFont="1" applyFill="1" applyProtection="1">
      <protection hidden="1"/>
    </xf>
    <xf numFmtId="0" fontId="25" fillId="36" borderId="0" xfId="0" applyFont="1" applyFill="1" applyProtection="1">
      <protection hidden="1"/>
    </xf>
    <xf numFmtId="0" fontId="25" fillId="36" borderId="0" xfId="0" applyFont="1" applyFill="1" applyAlignment="1" applyProtection="1">
      <alignment vertical="center"/>
      <protection hidden="1"/>
    </xf>
    <xf numFmtId="0" fontId="40" fillId="34" borderId="0" xfId="0" applyFont="1" applyFill="1" applyProtection="1">
      <protection hidden="1"/>
    </xf>
    <xf numFmtId="0" fontId="40" fillId="34" borderId="0" xfId="0" applyFont="1" applyFill="1" applyAlignment="1" applyProtection="1">
      <alignment vertical="center"/>
      <protection hidden="1"/>
    </xf>
    <xf numFmtId="0" fontId="23" fillId="34" borderId="0" xfId="51" applyFill="1" applyBorder="1" applyProtection="1">
      <protection hidden="1"/>
    </xf>
    <xf numFmtId="164" fontId="25" fillId="36" borderId="34" xfId="0" applyNumberFormat="1" applyFont="1" applyFill="1" applyBorder="1" applyAlignment="1" applyProtection="1">
      <alignment horizontal="center" vertical="center"/>
      <protection hidden="1"/>
    </xf>
    <xf numFmtId="164" fontId="25" fillId="36" borderId="35" xfId="0" applyNumberFormat="1" applyFont="1" applyFill="1" applyBorder="1" applyAlignment="1" applyProtection="1">
      <alignment horizontal="center" vertical="center"/>
      <protection hidden="1"/>
    </xf>
    <xf numFmtId="0" fontId="31" fillId="38" borderId="18" xfId="0" applyFont="1" applyFill="1" applyBorder="1" applyAlignment="1" applyProtection="1">
      <alignment horizontal="left" vertical="center" indent="1"/>
      <protection hidden="1"/>
    </xf>
    <xf numFmtId="0" fontId="31" fillId="38" borderId="33" xfId="0" applyFont="1" applyFill="1" applyBorder="1" applyAlignment="1" applyProtection="1">
      <alignment horizontal="left" vertical="center" indent="1"/>
      <protection hidden="1"/>
    </xf>
    <xf numFmtId="3" fontId="40" fillId="38" borderId="19" xfId="0" applyNumberFormat="1" applyFont="1" applyFill="1" applyBorder="1" applyAlignment="1" applyProtection="1">
      <alignment horizontal="center" vertical="center"/>
      <protection hidden="1"/>
    </xf>
    <xf numFmtId="164" fontId="26" fillId="38" borderId="10" xfId="0" applyNumberFormat="1" applyFont="1" applyFill="1" applyBorder="1" applyAlignment="1" applyProtection="1">
      <alignment horizontal="center" vertical="center"/>
      <protection hidden="1"/>
    </xf>
    <xf numFmtId="3" fontId="40" fillId="38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/>
    <xf numFmtId="0" fontId="34" fillId="35" borderId="22" xfId="0" applyFont="1" applyFill="1" applyBorder="1" applyAlignment="1" applyProtection="1">
      <alignment horizontal="center" vertical="center"/>
      <protection hidden="1"/>
    </xf>
    <xf numFmtId="0" fontId="25" fillId="35" borderId="23" xfId="0" applyFont="1" applyFill="1" applyBorder="1" applyProtection="1">
      <protection hidden="1"/>
    </xf>
    <xf numFmtId="0" fontId="27" fillId="35" borderId="23" xfId="0" applyFont="1" applyFill="1" applyBorder="1" applyAlignment="1" applyProtection="1">
      <alignment horizontal="center" vertical="center" wrapText="1"/>
      <protection hidden="1"/>
    </xf>
    <xf numFmtId="3" fontId="31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1" fillId="35" borderId="23" xfId="0" applyFont="1" applyFill="1" applyBorder="1" applyAlignment="1" applyProtection="1">
      <alignment horizontal="center" vertical="center" wrapText="1"/>
      <protection hidden="1"/>
    </xf>
    <xf numFmtId="3" fontId="40" fillId="35" borderId="23" xfId="0" applyNumberFormat="1" applyFont="1" applyFill="1" applyBorder="1" applyAlignment="1" applyProtection="1">
      <alignment vertical="center"/>
      <protection hidden="1"/>
    </xf>
    <xf numFmtId="0" fontId="35" fillId="35" borderId="24" xfId="42" applyFont="1" applyFill="1" applyBorder="1" applyAlignment="1" applyProtection="1">
      <alignment horizontal="center" vertical="center" wrapText="1"/>
      <protection hidden="1"/>
    </xf>
    <xf numFmtId="0" fontId="29" fillId="35" borderId="0" xfId="0" applyFont="1" applyFill="1" applyAlignment="1" applyProtection="1">
      <alignment horizontal="left" vertical="top" wrapText="1"/>
      <protection hidden="1"/>
    </xf>
    <xf numFmtId="0" fontId="34" fillId="35" borderId="27" xfId="0" applyFont="1" applyFill="1" applyBorder="1" applyAlignment="1" applyProtection="1">
      <alignment horizontal="center" vertical="center"/>
      <protection hidden="1"/>
    </xf>
    <xf numFmtId="0" fontId="32" fillId="42" borderId="11" xfId="0" applyFont="1" applyFill="1" applyBorder="1" applyAlignment="1" applyProtection="1">
      <alignment horizontal="center" vertical="center" wrapText="1"/>
      <protection hidden="1"/>
    </xf>
    <xf numFmtId="164" fontId="32" fillId="42" borderId="11" xfId="0" applyNumberFormat="1" applyFont="1" applyFill="1" applyBorder="1" applyAlignment="1" applyProtection="1">
      <alignment horizontal="center" vertical="center"/>
      <protection hidden="1"/>
    </xf>
    <xf numFmtId="0" fontId="46" fillId="35" borderId="21" xfId="0" applyFont="1" applyFill="1" applyBorder="1" applyAlignment="1" applyProtection="1">
      <alignment horizontal="left" vertical="top"/>
      <protection hidden="1"/>
    </xf>
    <xf numFmtId="0" fontId="32" fillId="38" borderId="11" xfId="0" applyFont="1" applyFill="1" applyBorder="1" applyAlignment="1" applyProtection="1">
      <alignment horizontal="center" vertical="center" wrapText="1"/>
      <protection hidden="1"/>
    </xf>
    <xf numFmtId="0" fontId="40" fillId="41" borderId="15" xfId="0" applyFont="1" applyFill="1" applyBorder="1" applyAlignment="1" applyProtection="1">
      <alignment horizontal="center" vertical="center"/>
      <protection hidden="1"/>
    </xf>
    <xf numFmtId="0" fontId="32" fillId="33" borderId="44" xfId="0" applyFont="1" applyFill="1" applyBorder="1" applyAlignment="1" applyProtection="1">
      <alignment horizontal="center" vertical="center"/>
      <protection locked="0" hidden="1"/>
    </xf>
    <xf numFmtId="0" fontId="32" fillId="33" borderId="11" xfId="0" applyFont="1" applyFill="1" applyBorder="1" applyAlignment="1" applyProtection="1">
      <alignment horizontal="center" vertical="center"/>
      <protection locked="0" hidden="1"/>
    </xf>
    <xf numFmtId="164" fontId="32" fillId="33" borderId="11" xfId="0" applyNumberFormat="1" applyFont="1" applyFill="1" applyBorder="1" applyAlignment="1" applyProtection="1">
      <alignment horizontal="center" vertical="center"/>
      <protection locked="0" hidden="1"/>
    </xf>
    <xf numFmtId="0" fontId="32" fillId="33" borderId="45" xfId="0" applyFont="1" applyFill="1" applyBorder="1" applyAlignment="1" applyProtection="1">
      <alignment horizontal="center" vertical="center"/>
      <protection locked="0"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3" borderId="37" xfId="0" applyFont="1" applyFill="1" applyBorder="1" applyProtection="1">
      <protection hidden="1"/>
    </xf>
    <xf numFmtId="0" fontId="22" fillId="33" borderId="39" xfId="0" applyFont="1" applyFill="1" applyBorder="1" applyProtection="1">
      <protection hidden="1"/>
    </xf>
    <xf numFmtId="0" fontId="22" fillId="33" borderId="36" xfId="0" applyFont="1" applyFill="1" applyBorder="1" applyProtection="1">
      <protection hidden="1"/>
    </xf>
    <xf numFmtId="0" fontId="22" fillId="33" borderId="40" xfId="0" applyFont="1" applyFill="1" applyBorder="1" applyProtection="1">
      <protection hidden="1"/>
    </xf>
    <xf numFmtId="0" fontId="22" fillId="33" borderId="14" xfId="0" applyFont="1" applyFill="1" applyBorder="1" applyProtection="1">
      <protection hidden="1"/>
    </xf>
    <xf numFmtId="0" fontId="22" fillId="33" borderId="17" xfId="0" applyFont="1" applyFill="1" applyBorder="1" applyProtection="1">
      <protection hidden="1"/>
    </xf>
    <xf numFmtId="0" fontId="22" fillId="33" borderId="41" xfId="0" applyFont="1" applyFill="1" applyBorder="1" applyProtection="1">
      <protection hidden="1"/>
    </xf>
    <xf numFmtId="0" fontId="22" fillId="33" borderId="16" xfId="0" applyFont="1" applyFill="1" applyBorder="1" applyProtection="1">
      <protection hidden="1"/>
    </xf>
    <xf numFmtId="0" fontId="44" fillId="35" borderId="27" xfId="0" applyFont="1" applyFill="1" applyBorder="1" applyAlignment="1" applyProtection="1">
      <alignment horizontal="left"/>
      <protection hidden="1"/>
    </xf>
    <xf numFmtId="0" fontId="39" fillId="34" borderId="0" xfId="0" applyFont="1" applyFill="1" applyAlignment="1" applyProtection="1">
      <alignment horizontal="center" vertical="center"/>
      <protection hidden="1"/>
    </xf>
    <xf numFmtId="3" fontId="40" fillId="34" borderId="0" xfId="0" applyNumberFormat="1" applyFont="1" applyFill="1" applyProtection="1">
      <protection hidden="1"/>
    </xf>
    <xf numFmtId="0" fontId="25" fillId="34" borderId="0" xfId="0" applyFont="1" applyFill="1" applyAlignment="1" applyProtection="1">
      <alignment horizontal="center"/>
      <protection hidden="1"/>
    </xf>
    <xf numFmtId="0" fontId="40" fillId="34" borderId="0" xfId="0" applyFont="1" applyFill="1" applyAlignment="1" applyProtection="1">
      <alignment horizontal="center"/>
      <protection hidden="1"/>
    </xf>
    <xf numFmtId="164" fontId="26" fillId="38" borderId="33" xfId="0" applyNumberFormat="1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center" vertical="center"/>
      <protection hidden="1"/>
    </xf>
    <xf numFmtId="0" fontId="40" fillId="34" borderId="0" xfId="0" applyFont="1" applyFill="1" applyAlignment="1" applyProtection="1">
      <alignment horizontal="center" vertical="center"/>
      <protection hidden="1"/>
    </xf>
    <xf numFmtId="0" fontId="34" fillId="46" borderId="22" xfId="0" applyFont="1" applyFill="1" applyBorder="1" applyAlignment="1" applyProtection="1">
      <alignment horizontal="center" vertical="center"/>
      <protection hidden="1"/>
    </xf>
    <xf numFmtId="0" fontId="25" fillId="46" borderId="23" xfId="0" applyFont="1" applyFill="1" applyBorder="1" applyProtection="1">
      <protection hidden="1"/>
    </xf>
    <xf numFmtId="0" fontId="34" fillId="46" borderId="27" xfId="0" applyFont="1" applyFill="1" applyBorder="1" applyAlignment="1" applyProtection="1">
      <alignment horizontal="center" vertical="center"/>
      <protection hidden="1"/>
    </xf>
    <xf numFmtId="0" fontId="33" fillId="46" borderId="0" xfId="0" applyFont="1" applyFill="1" applyProtection="1">
      <protection hidden="1"/>
    </xf>
    <xf numFmtId="0" fontId="39" fillId="46" borderId="27" xfId="0" applyFont="1" applyFill="1" applyBorder="1" applyAlignment="1" applyProtection="1">
      <alignment horizontal="center" vertical="center"/>
      <protection hidden="1"/>
    </xf>
    <xf numFmtId="0" fontId="40" fillId="46" borderId="0" xfId="0" applyFont="1" applyFill="1" applyAlignment="1" applyProtection="1">
      <alignment vertical="center"/>
      <protection hidden="1"/>
    </xf>
    <xf numFmtId="3" fontId="42" fillId="46" borderId="0" xfId="0" applyNumberFormat="1" applyFont="1" applyFill="1" applyAlignment="1" applyProtection="1">
      <alignment vertical="center"/>
      <protection hidden="1"/>
    </xf>
    <xf numFmtId="0" fontId="42" fillId="46" borderId="0" xfId="0" applyFont="1" applyFill="1" applyAlignment="1" applyProtection="1">
      <alignment horizontal="center" vertical="center"/>
      <protection hidden="1"/>
    </xf>
    <xf numFmtId="0" fontId="32" fillId="45" borderId="11" xfId="0" applyFont="1" applyFill="1" applyBorder="1" applyAlignment="1" applyProtection="1">
      <alignment horizontal="center" vertical="center" wrapText="1"/>
      <protection hidden="1"/>
    </xf>
    <xf numFmtId="164" fontId="25" fillId="47" borderId="26" xfId="0" applyNumberFormat="1" applyFont="1" applyFill="1" applyBorder="1" applyAlignment="1" applyProtection="1">
      <alignment horizontal="center" vertical="center"/>
      <protection hidden="1"/>
    </xf>
    <xf numFmtId="164" fontId="25" fillId="47" borderId="29" xfId="0" applyNumberFormat="1" applyFont="1" applyFill="1" applyBorder="1" applyAlignment="1" applyProtection="1">
      <alignment horizontal="center" vertical="center"/>
      <protection hidden="1"/>
    </xf>
    <xf numFmtId="0" fontId="34" fillId="47" borderId="43" xfId="0" applyFont="1" applyFill="1" applyBorder="1" applyAlignment="1" applyProtection="1">
      <alignment horizontal="center" vertical="center"/>
      <protection hidden="1"/>
    </xf>
    <xf numFmtId="0" fontId="34" fillId="47" borderId="30" xfId="0" applyFont="1" applyFill="1" applyBorder="1" applyAlignment="1" applyProtection="1">
      <alignment horizontal="center" vertical="center"/>
      <protection hidden="1"/>
    </xf>
    <xf numFmtId="0" fontId="40" fillId="47" borderId="42" xfId="0" applyFont="1" applyFill="1" applyBorder="1" applyAlignment="1" applyProtection="1">
      <alignment horizontal="center" vertical="center"/>
      <protection hidden="1"/>
    </xf>
    <xf numFmtId="0" fontId="40" fillId="47" borderId="17" xfId="0" applyFont="1" applyFill="1" applyBorder="1" applyAlignment="1" applyProtection="1">
      <alignment horizontal="center" vertical="center"/>
      <protection hidden="1"/>
    </xf>
    <xf numFmtId="0" fontId="40" fillId="47" borderId="15" xfId="0" applyFont="1" applyFill="1" applyBorder="1" applyAlignment="1" applyProtection="1">
      <alignment horizontal="center" vertical="center"/>
      <protection hidden="1"/>
    </xf>
    <xf numFmtId="164" fontId="25" fillId="46" borderId="34" xfId="0" applyNumberFormat="1" applyFont="1" applyFill="1" applyBorder="1" applyAlignment="1" applyProtection="1">
      <alignment horizontal="center" vertical="center"/>
      <protection hidden="1"/>
    </xf>
    <xf numFmtId="164" fontId="25" fillId="46" borderId="35" xfId="0" applyNumberFormat="1" applyFont="1" applyFill="1" applyBorder="1" applyAlignment="1" applyProtection="1">
      <alignment horizontal="center" vertical="center"/>
      <protection hidden="1"/>
    </xf>
    <xf numFmtId="0" fontId="31" fillId="45" borderId="18" xfId="0" applyFont="1" applyFill="1" applyBorder="1" applyAlignment="1" applyProtection="1">
      <alignment horizontal="left" vertical="center" indent="1"/>
      <protection hidden="1"/>
    </xf>
    <xf numFmtId="0" fontId="31" fillId="45" borderId="33" xfId="0" applyFont="1" applyFill="1" applyBorder="1" applyAlignment="1" applyProtection="1">
      <alignment horizontal="left" vertical="center" indent="1"/>
      <protection hidden="1"/>
    </xf>
    <xf numFmtId="164" fontId="26" fillId="45" borderId="33" xfId="0" applyNumberFormat="1" applyFont="1" applyFill="1" applyBorder="1" applyAlignment="1" applyProtection="1">
      <alignment horizontal="center" vertical="center"/>
      <protection hidden="1"/>
    </xf>
    <xf numFmtId="3" fontId="40" fillId="45" borderId="19" xfId="0" applyNumberFormat="1" applyFont="1" applyFill="1" applyBorder="1" applyAlignment="1" applyProtection="1">
      <alignment horizontal="center" vertical="center"/>
      <protection hidden="1"/>
    </xf>
    <xf numFmtId="164" fontId="26" fillId="45" borderId="10" xfId="0" applyNumberFormat="1" applyFont="1" applyFill="1" applyBorder="1" applyAlignment="1" applyProtection="1">
      <alignment horizontal="center" vertical="center"/>
      <protection hidden="1"/>
    </xf>
    <xf numFmtId="0" fontId="34" fillId="48" borderId="30" xfId="0" applyFont="1" applyFill="1" applyBorder="1" applyAlignment="1" applyProtection="1">
      <alignment horizontal="center" vertical="center"/>
      <protection hidden="1"/>
    </xf>
    <xf numFmtId="164" fontId="25" fillId="48" borderId="29" xfId="0" applyNumberFormat="1" applyFont="1" applyFill="1" applyBorder="1" applyAlignment="1" applyProtection="1">
      <alignment horizontal="center" vertical="center"/>
      <protection hidden="1"/>
    </xf>
    <xf numFmtId="0" fontId="40" fillId="48" borderId="15" xfId="0" applyFont="1" applyFill="1" applyBorder="1" applyAlignment="1" applyProtection="1">
      <alignment horizontal="center" vertical="center"/>
      <protection hidden="1"/>
    </xf>
    <xf numFmtId="0" fontId="34" fillId="40" borderId="22" xfId="0" applyFont="1" applyFill="1" applyBorder="1" applyAlignment="1" applyProtection="1">
      <alignment horizontal="center" vertical="center"/>
      <protection hidden="1"/>
    </xf>
    <xf numFmtId="0" fontId="25" fillId="40" borderId="23" xfId="0" applyFont="1" applyFill="1" applyBorder="1" applyAlignment="1" applyProtection="1">
      <alignment horizontal="center"/>
      <protection hidden="1"/>
    </xf>
    <xf numFmtId="0" fontId="25" fillId="40" borderId="23" xfId="0" applyFont="1" applyFill="1" applyBorder="1" applyProtection="1">
      <protection hidden="1"/>
    </xf>
    <xf numFmtId="3" fontId="42" fillId="40" borderId="0" xfId="0" applyNumberFormat="1" applyFont="1" applyFill="1" applyAlignment="1" applyProtection="1">
      <alignment vertical="center"/>
      <protection hidden="1"/>
    </xf>
    <xf numFmtId="0" fontId="42" fillId="40" borderId="0" xfId="0" applyFont="1" applyFill="1" applyAlignment="1" applyProtection="1">
      <alignment horizontal="center" vertical="center"/>
      <protection hidden="1"/>
    </xf>
    <xf numFmtId="0" fontId="34" fillId="40" borderId="27" xfId="0" applyFont="1" applyFill="1" applyBorder="1" applyAlignment="1" applyProtection="1">
      <alignment horizontal="center" vertical="center"/>
      <protection hidden="1"/>
    </xf>
    <xf numFmtId="0" fontId="33" fillId="40" borderId="0" xfId="0" applyFont="1" applyFill="1" applyAlignment="1" applyProtection="1">
      <alignment horizontal="center"/>
      <protection hidden="1"/>
    </xf>
    <xf numFmtId="0" fontId="39" fillId="40" borderId="27" xfId="0" applyFont="1" applyFill="1" applyBorder="1" applyAlignment="1" applyProtection="1">
      <alignment horizontal="center" vertical="center"/>
      <protection hidden="1"/>
    </xf>
    <xf numFmtId="0" fontId="40" fillId="40" borderId="0" xfId="0" applyFont="1" applyFill="1" applyAlignment="1" applyProtection="1">
      <alignment horizontal="center" vertical="center"/>
      <protection hidden="1"/>
    </xf>
    <xf numFmtId="0" fontId="40" fillId="40" borderId="0" xfId="0" applyFont="1" applyFill="1" applyAlignment="1" applyProtection="1">
      <alignment vertical="center"/>
      <protection hidden="1"/>
    </xf>
    <xf numFmtId="164" fontId="25" fillId="40" borderId="35" xfId="0" applyNumberFormat="1" applyFont="1" applyFill="1" applyBorder="1" applyAlignment="1" applyProtection="1">
      <alignment horizontal="center" vertical="center"/>
      <protection hidden="1"/>
    </xf>
    <xf numFmtId="164" fontId="32" fillId="40" borderId="11" xfId="0" applyNumberFormat="1" applyFont="1" applyFill="1" applyBorder="1" applyAlignment="1" applyProtection="1">
      <alignment horizontal="center" vertical="center"/>
      <protection hidden="1"/>
    </xf>
    <xf numFmtId="0" fontId="32" fillId="44" borderId="12" xfId="0" applyFont="1" applyFill="1" applyBorder="1" applyAlignment="1" applyProtection="1">
      <alignment horizontal="center" vertical="center" wrapText="1"/>
      <protection hidden="1"/>
    </xf>
    <xf numFmtId="0" fontId="32" fillId="44" borderId="11" xfId="0" applyFont="1" applyFill="1" applyBorder="1" applyAlignment="1" applyProtection="1">
      <alignment horizontal="center" vertical="center" wrapText="1"/>
      <protection hidden="1"/>
    </xf>
    <xf numFmtId="164" fontId="32" fillId="46" borderId="11" xfId="0" applyNumberFormat="1" applyFont="1" applyFill="1" applyBorder="1" applyAlignment="1" applyProtection="1">
      <alignment horizontal="center" vertical="center"/>
      <protection hidden="1"/>
    </xf>
    <xf numFmtId="164" fontId="25" fillId="41" borderId="26" xfId="0" applyNumberFormat="1" applyFont="1" applyFill="1" applyBorder="1" applyAlignment="1" applyProtection="1">
      <alignment horizontal="center" vertical="center"/>
      <protection hidden="1"/>
    </xf>
    <xf numFmtId="164" fontId="25" fillId="41" borderId="29" xfId="0" applyNumberFormat="1" applyFont="1" applyFill="1" applyBorder="1" applyAlignment="1" applyProtection="1">
      <alignment horizontal="center" vertical="center"/>
      <protection hidden="1"/>
    </xf>
    <xf numFmtId="0" fontId="34" fillId="41" borderId="43" xfId="0" applyFont="1" applyFill="1" applyBorder="1" applyAlignment="1" applyProtection="1">
      <alignment horizontal="center" vertical="center"/>
      <protection hidden="1"/>
    </xf>
    <xf numFmtId="0" fontId="34" fillId="41" borderId="30" xfId="0" applyFont="1" applyFill="1" applyBorder="1" applyAlignment="1" applyProtection="1">
      <alignment horizontal="center" vertical="center"/>
      <protection hidden="1"/>
    </xf>
    <xf numFmtId="0" fontId="32" fillId="38" borderId="12" xfId="0" applyFont="1" applyFill="1" applyBorder="1" applyAlignment="1" applyProtection="1">
      <alignment horizontal="center" vertical="center" wrapText="1"/>
      <protection hidden="1"/>
    </xf>
    <xf numFmtId="0" fontId="39" fillId="36" borderId="27" xfId="0" applyFont="1" applyFill="1" applyBorder="1" applyAlignment="1" applyProtection="1">
      <alignment horizontal="center" vertical="center"/>
      <protection hidden="1"/>
    </xf>
    <xf numFmtId="0" fontId="40" fillId="36" borderId="0" xfId="0" applyFont="1" applyFill="1" applyAlignment="1" applyProtection="1">
      <alignment vertical="center"/>
      <protection hidden="1"/>
    </xf>
    <xf numFmtId="3" fontId="42" fillId="36" borderId="0" xfId="0" applyNumberFormat="1" applyFont="1" applyFill="1" applyAlignment="1" applyProtection="1">
      <alignment vertical="center"/>
      <protection hidden="1"/>
    </xf>
    <xf numFmtId="0" fontId="42" fillId="36" borderId="0" xfId="0" applyFont="1" applyFill="1" applyAlignment="1" applyProtection="1">
      <alignment horizontal="center" vertical="center"/>
      <protection hidden="1"/>
    </xf>
    <xf numFmtId="164" fontId="32" fillId="36" borderId="11" xfId="0" applyNumberFormat="1" applyFont="1" applyFill="1" applyBorder="1" applyAlignment="1" applyProtection="1">
      <alignment horizontal="center" vertical="center"/>
      <protection hidden="1"/>
    </xf>
    <xf numFmtId="164" fontId="48" fillId="38" borderId="33" xfId="0" applyNumberFormat="1" applyFont="1" applyFill="1" applyBorder="1" applyAlignment="1" applyProtection="1">
      <alignment horizontal="center" vertical="center"/>
      <protection hidden="1"/>
    </xf>
    <xf numFmtId="0" fontId="39" fillId="40" borderId="18" xfId="0" applyFont="1" applyFill="1" applyBorder="1" applyAlignment="1" applyProtection="1">
      <alignment horizontal="center" vertical="center"/>
      <protection hidden="1"/>
    </xf>
    <xf numFmtId="0" fontId="40" fillId="40" borderId="33" xfId="0" applyFont="1" applyFill="1" applyBorder="1" applyAlignment="1" applyProtection="1">
      <alignment horizontal="center" vertical="center"/>
      <protection hidden="1"/>
    </xf>
    <xf numFmtId="0" fontId="40" fillId="40" borderId="33" xfId="0" applyFont="1" applyFill="1" applyBorder="1" applyAlignment="1" applyProtection="1">
      <alignment vertical="center"/>
      <protection hidden="1"/>
    </xf>
    <xf numFmtId="0" fontId="48" fillId="40" borderId="19" xfId="0" applyFont="1" applyFill="1" applyBorder="1" applyAlignment="1" applyProtection="1">
      <alignment horizontal="right"/>
      <protection hidden="1"/>
    </xf>
    <xf numFmtId="0" fontId="40" fillId="36" borderId="33" xfId="0" applyFont="1" applyFill="1" applyBorder="1" applyAlignment="1" applyProtection="1">
      <alignment vertical="center"/>
      <protection hidden="1"/>
    </xf>
    <xf numFmtId="0" fontId="48" fillId="36" borderId="19" xfId="0" applyFont="1" applyFill="1" applyBorder="1" applyAlignment="1" applyProtection="1">
      <alignment horizontal="right" vertical="center"/>
      <protection hidden="1"/>
    </xf>
    <xf numFmtId="3" fontId="30" fillId="45" borderId="19" xfId="0" applyNumberFormat="1" applyFont="1" applyFill="1" applyBorder="1" applyAlignment="1" applyProtection="1">
      <alignment horizontal="center" vertical="center"/>
      <protection hidden="1"/>
    </xf>
    <xf numFmtId="3" fontId="42" fillId="46" borderId="0" xfId="0" applyNumberFormat="1" applyFont="1" applyFill="1" applyProtection="1">
      <protection hidden="1"/>
    </xf>
    <xf numFmtId="164" fontId="26" fillId="49" borderId="33" xfId="0" applyNumberFormat="1" applyFont="1" applyFill="1" applyBorder="1" applyAlignment="1" applyProtection="1">
      <alignment horizontal="center" vertical="center"/>
      <protection hidden="1"/>
    </xf>
    <xf numFmtId="164" fontId="26" fillId="49" borderId="10" xfId="0" applyNumberFormat="1" applyFont="1" applyFill="1" applyBorder="1" applyAlignment="1" applyProtection="1">
      <alignment horizontal="center" vertical="center"/>
      <protection hidden="1"/>
    </xf>
    <xf numFmtId="164" fontId="48" fillId="49" borderId="33" xfId="0" applyNumberFormat="1" applyFont="1" applyFill="1" applyBorder="1" applyAlignment="1" applyProtection="1">
      <alignment horizontal="center" vertical="center"/>
      <protection hidden="1"/>
    </xf>
    <xf numFmtId="3" fontId="42" fillId="40" borderId="0" xfId="0" applyNumberFormat="1" applyFont="1" applyFill="1" applyAlignment="1" applyProtection="1">
      <alignment horizontal="center" vertical="center"/>
      <protection hidden="1"/>
    </xf>
    <xf numFmtId="3" fontId="30" fillId="49" borderId="19" xfId="0" applyNumberFormat="1" applyFont="1" applyFill="1" applyBorder="1" applyAlignment="1" applyProtection="1">
      <alignment horizontal="center" vertical="center"/>
      <protection hidden="1"/>
    </xf>
    <xf numFmtId="0" fontId="49" fillId="34" borderId="0" xfId="0" applyFont="1" applyFill="1" applyProtection="1"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34" fillId="51" borderId="43" xfId="0" applyFont="1" applyFill="1" applyBorder="1" applyAlignment="1" applyProtection="1">
      <alignment horizontal="center" vertical="center"/>
      <protection hidden="1"/>
    </xf>
    <xf numFmtId="164" fontId="25" fillId="51" borderId="26" xfId="0" applyNumberFormat="1" applyFont="1" applyFill="1" applyBorder="1" applyAlignment="1" applyProtection="1">
      <alignment horizontal="center" vertical="center"/>
      <protection hidden="1"/>
    </xf>
    <xf numFmtId="0" fontId="34" fillId="51" borderId="30" xfId="0" applyFont="1" applyFill="1" applyBorder="1" applyAlignment="1" applyProtection="1">
      <alignment horizontal="center" vertical="center"/>
      <protection hidden="1"/>
    </xf>
    <xf numFmtId="164" fontId="25" fillId="51" borderId="29" xfId="0" applyNumberFormat="1" applyFont="1" applyFill="1" applyBorder="1" applyAlignment="1" applyProtection="1">
      <alignment horizontal="center" vertical="center"/>
      <protection hidden="1"/>
    </xf>
    <xf numFmtId="0" fontId="34" fillId="50" borderId="22" xfId="0" applyFont="1" applyFill="1" applyBorder="1" applyAlignment="1" applyProtection="1">
      <alignment horizontal="center" vertical="center"/>
      <protection hidden="1"/>
    </xf>
    <xf numFmtId="0" fontId="25" fillId="50" borderId="23" xfId="0" applyFont="1" applyFill="1" applyBorder="1" applyProtection="1">
      <protection hidden="1"/>
    </xf>
    <xf numFmtId="0" fontId="34" fillId="50" borderId="27" xfId="0" applyFont="1" applyFill="1" applyBorder="1" applyAlignment="1" applyProtection="1">
      <alignment horizontal="center" vertical="center"/>
      <protection hidden="1"/>
    </xf>
    <xf numFmtId="0" fontId="39" fillId="50" borderId="27" xfId="0" applyFont="1" applyFill="1" applyBorder="1" applyAlignment="1" applyProtection="1">
      <alignment horizontal="center" vertical="center"/>
      <protection hidden="1"/>
    </xf>
    <xf numFmtId="0" fontId="40" fillId="50" borderId="0" xfId="0" applyFont="1" applyFill="1" applyAlignment="1" applyProtection="1">
      <alignment vertical="center"/>
      <protection hidden="1"/>
    </xf>
    <xf numFmtId="0" fontId="25" fillId="50" borderId="0" xfId="0" applyFont="1" applyFill="1" applyProtection="1">
      <protection hidden="1"/>
    </xf>
    <xf numFmtId="0" fontId="25" fillId="50" borderId="0" xfId="0" applyFont="1" applyFill="1" applyAlignment="1" applyProtection="1">
      <alignment vertical="center"/>
      <protection hidden="1"/>
    </xf>
    <xf numFmtId="3" fontId="42" fillId="50" borderId="0" xfId="0" applyNumberFormat="1" applyFont="1" applyFill="1" applyAlignment="1" applyProtection="1">
      <alignment vertical="center"/>
      <protection hidden="1"/>
    </xf>
    <xf numFmtId="0" fontId="42" fillId="50" borderId="0" xfId="0" applyFont="1" applyFill="1" applyAlignment="1" applyProtection="1">
      <alignment horizontal="center" vertical="center"/>
      <protection hidden="1"/>
    </xf>
    <xf numFmtId="164" fontId="25" fillId="50" borderId="34" xfId="0" applyNumberFormat="1" applyFont="1" applyFill="1" applyBorder="1" applyAlignment="1" applyProtection="1">
      <alignment horizontal="center" vertical="center"/>
      <protection hidden="1"/>
    </xf>
    <xf numFmtId="164" fontId="25" fillId="50" borderId="35" xfId="0" applyNumberFormat="1" applyFont="1" applyFill="1" applyBorder="1" applyAlignment="1" applyProtection="1">
      <alignment horizontal="center" vertical="center"/>
      <protection hidden="1"/>
    </xf>
    <xf numFmtId="0" fontId="40" fillId="50" borderId="33" xfId="0" applyFont="1" applyFill="1" applyBorder="1" applyAlignment="1" applyProtection="1">
      <alignment vertical="center"/>
      <protection hidden="1"/>
    </xf>
    <xf numFmtId="0" fontId="31" fillId="52" borderId="33" xfId="0" applyFont="1" applyFill="1" applyBorder="1" applyAlignment="1" applyProtection="1">
      <alignment horizontal="left" vertical="center" indent="1"/>
      <protection hidden="1"/>
    </xf>
    <xf numFmtId="164" fontId="26" fillId="52" borderId="33" xfId="0" applyNumberFormat="1" applyFont="1" applyFill="1" applyBorder="1" applyAlignment="1" applyProtection="1">
      <alignment horizontal="center" vertical="center"/>
      <protection hidden="1"/>
    </xf>
    <xf numFmtId="3" fontId="40" fillId="52" borderId="19" xfId="0" applyNumberFormat="1" applyFont="1" applyFill="1" applyBorder="1" applyAlignment="1" applyProtection="1">
      <alignment horizontal="center" vertical="center"/>
      <protection hidden="1"/>
    </xf>
    <xf numFmtId="164" fontId="26" fillId="52" borderId="10" xfId="0" applyNumberFormat="1" applyFont="1" applyFill="1" applyBorder="1" applyAlignment="1" applyProtection="1">
      <alignment horizontal="center" vertical="center"/>
      <protection hidden="1"/>
    </xf>
    <xf numFmtId="0" fontId="31" fillId="52" borderId="18" xfId="0" applyFont="1" applyFill="1" applyBorder="1" applyAlignment="1" applyProtection="1">
      <alignment horizontal="left" vertical="center" indent="1"/>
      <protection hidden="1"/>
    </xf>
    <xf numFmtId="0" fontId="32" fillId="52" borderId="12" xfId="0" applyFont="1" applyFill="1" applyBorder="1" applyAlignment="1" applyProtection="1">
      <alignment horizontal="center" vertical="center" wrapText="1"/>
      <protection hidden="1"/>
    </xf>
    <xf numFmtId="0" fontId="32" fillId="52" borderId="11" xfId="0" applyFont="1" applyFill="1" applyBorder="1" applyAlignment="1" applyProtection="1">
      <alignment horizontal="center" vertical="center" wrapText="1"/>
      <protection hidden="1"/>
    </xf>
    <xf numFmtId="164" fontId="32" fillId="50" borderId="11" xfId="0" applyNumberFormat="1" applyFont="1" applyFill="1" applyBorder="1" applyAlignment="1" applyProtection="1">
      <alignment horizontal="center" vertical="center"/>
      <protection hidden="1"/>
    </xf>
    <xf numFmtId="164" fontId="48" fillId="52" borderId="33" xfId="0" applyNumberFormat="1" applyFont="1" applyFill="1" applyBorder="1" applyAlignment="1" applyProtection="1">
      <alignment horizontal="center" vertical="center"/>
      <protection hidden="1"/>
    </xf>
    <xf numFmtId="0" fontId="40" fillId="51" borderId="42" xfId="0" applyFont="1" applyFill="1" applyBorder="1" applyAlignment="1" applyProtection="1">
      <alignment horizontal="center" vertical="center"/>
      <protection hidden="1"/>
    </xf>
    <xf numFmtId="0" fontId="40" fillId="51" borderId="17" xfId="0" applyFont="1" applyFill="1" applyBorder="1" applyAlignment="1" applyProtection="1">
      <alignment horizontal="center" vertical="center"/>
      <protection hidden="1"/>
    </xf>
    <xf numFmtId="3" fontId="40" fillId="52" borderId="33" xfId="0" applyNumberFormat="1" applyFont="1" applyFill="1" applyBorder="1" applyAlignment="1" applyProtection="1">
      <alignment horizontal="center" vertical="center"/>
      <protection hidden="1"/>
    </xf>
    <xf numFmtId="0" fontId="47" fillId="49" borderId="32" xfId="42" applyFont="1" applyFill="1" applyBorder="1" applyAlignment="1" applyProtection="1">
      <alignment horizontal="center" vertical="center" wrapText="1"/>
      <protection hidden="1"/>
    </xf>
    <xf numFmtId="0" fontId="47" fillId="49" borderId="38" xfId="42" applyFont="1" applyFill="1" applyBorder="1" applyAlignment="1" applyProtection="1">
      <alignment horizontal="center" vertical="center" wrapText="1"/>
      <protection hidden="1"/>
    </xf>
    <xf numFmtId="164" fontId="26" fillId="53" borderId="10" xfId="0" applyNumberFormat="1" applyFont="1" applyFill="1" applyBorder="1" applyAlignment="1" applyProtection="1">
      <alignment horizontal="center" vertical="center"/>
      <protection hidden="1"/>
    </xf>
    <xf numFmtId="0" fontId="40" fillId="55" borderId="25" xfId="0" applyFont="1" applyFill="1" applyBorder="1" applyAlignment="1" applyProtection="1">
      <alignment vertical="center"/>
      <protection hidden="1"/>
    </xf>
    <xf numFmtId="0" fontId="40" fillId="55" borderId="31" xfId="0" applyFont="1" applyFill="1" applyBorder="1" applyAlignment="1" applyProtection="1">
      <alignment vertical="center"/>
      <protection hidden="1"/>
    </xf>
    <xf numFmtId="0" fontId="25" fillId="34" borderId="0" xfId="0" applyFont="1" applyFill="1" applyAlignment="1" applyProtection="1">
      <alignment horizontal="right"/>
      <protection hidden="1"/>
    </xf>
    <xf numFmtId="164" fontId="26" fillId="53" borderId="38" xfId="0" applyNumberFormat="1" applyFont="1" applyFill="1" applyBorder="1" applyAlignment="1" applyProtection="1">
      <alignment horizontal="center" vertical="center"/>
      <protection hidden="1"/>
    </xf>
    <xf numFmtId="3" fontId="25" fillId="54" borderId="52" xfId="0" applyNumberFormat="1" applyFont="1" applyFill="1" applyBorder="1" applyAlignment="1" applyProtection="1">
      <alignment horizontal="center" vertical="center"/>
      <protection hidden="1"/>
    </xf>
    <xf numFmtId="164" fontId="25" fillId="54" borderId="51" xfId="0" applyNumberFormat="1" applyFont="1" applyFill="1" applyBorder="1" applyAlignment="1" applyProtection="1">
      <alignment horizontal="center" vertical="center"/>
      <protection hidden="1"/>
    </xf>
    <xf numFmtId="0" fontId="33" fillId="50" borderId="0" xfId="0" applyFont="1" applyFill="1" applyProtection="1">
      <protection hidden="1"/>
    </xf>
    <xf numFmtId="3" fontId="25" fillId="56" borderId="60" xfId="0" applyNumberFormat="1" applyFont="1" applyFill="1" applyBorder="1" applyAlignment="1">
      <alignment horizontal="center" vertical="center"/>
    </xf>
    <xf numFmtId="3" fontId="25" fillId="38" borderId="0" xfId="0" applyNumberFormat="1" applyFont="1" applyFill="1" applyAlignment="1">
      <alignment horizontal="center" vertical="center"/>
    </xf>
    <xf numFmtId="0" fontId="25" fillId="40" borderId="42" xfId="0" applyFont="1" applyFill="1" applyBorder="1" applyAlignment="1" applyProtection="1">
      <alignment horizontal="center" vertical="center" wrapText="1"/>
      <protection hidden="1"/>
    </xf>
    <xf numFmtId="0" fontId="25" fillId="40" borderId="17" xfId="0" applyFont="1" applyFill="1" applyBorder="1" applyAlignment="1" applyProtection="1">
      <alignment horizontal="center" vertical="center" wrapText="1"/>
      <protection hidden="1"/>
    </xf>
    <xf numFmtId="0" fontId="25" fillId="46" borderId="23" xfId="0" applyFont="1" applyFill="1" applyBorder="1" applyAlignment="1" applyProtection="1">
      <alignment horizontal="center" vertical="center"/>
      <protection hidden="1"/>
    </xf>
    <xf numFmtId="0" fontId="33" fillId="46" borderId="0" xfId="0" applyFont="1" applyFill="1" applyAlignment="1" applyProtection="1">
      <alignment horizontal="center" vertical="center"/>
      <protection hidden="1"/>
    </xf>
    <xf numFmtId="0" fontId="40" fillId="46" borderId="0" xfId="0" applyFont="1" applyFill="1" applyAlignment="1" applyProtection="1">
      <alignment horizontal="center" vertical="center"/>
      <protection hidden="1"/>
    </xf>
    <xf numFmtId="0" fontId="31" fillId="45" borderId="33" xfId="0" applyFont="1" applyFill="1" applyBorder="1" applyAlignment="1" applyProtection="1">
      <alignment horizontal="center" vertical="center"/>
      <protection hidden="1"/>
    </xf>
    <xf numFmtId="0" fontId="0" fillId="34" borderId="0" xfId="0" applyFill="1" applyProtection="1">
      <protection hidden="1"/>
    </xf>
    <xf numFmtId="0" fontId="43" fillId="34" borderId="0" xfId="0" applyFont="1" applyFill="1" applyProtection="1">
      <protection hidden="1"/>
    </xf>
    <xf numFmtId="0" fontId="33" fillId="34" borderId="0" xfId="0" applyFont="1" applyFill="1"/>
    <xf numFmtId="0" fontId="26" fillId="37" borderId="11" xfId="0" applyFont="1" applyFill="1" applyBorder="1" applyAlignment="1" applyProtection="1">
      <alignment horizontal="center" vertical="center"/>
      <protection hidden="1"/>
    </xf>
    <xf numFmtId="49" fontId="26" fillId="37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11" xfId="0" applyFont="1" applyFill="1" applyBorder="1" applyAlignment="1" applyProtection="1">
      <alignment horizontal="center" vertical="center"/>
      <protection hidden="1"/>
    </xf>
    <xf numFmtId="0" fontId="39" fillId="46" borderId="18" xfId="0" applyFont="1" applyFill="1" applyBorder="1" applyAlignment="1" applyProtection="1">
      <alignment horizontal="center" vertical="center"/>
      <protection hidden="1"/>
    </xf>
    <xf numFmtId="0" fontId="40" fillId="46" borderId="33" xfId="0" applyFont="1" applyFill="1" applyBorder="1" applyAlignment="1" applyProtection="1">
      <alignment vertical="center"/>
      <protection hidden="1"/>
    </xf>
    <xf numFmtId="0" fontId="40" fillId="46" borderId="33" xfId="0" applyFont="1" applyFill="1" applyBorder="1" applyAlignment="1" applyProtection="1">
      <alignment horizontal="center" vertical="center"/>
      <protection hidden="1"/>
    </xf>
    <xf numFmtId="164" fontId="40" fillId="46" borderId="33" xfId="0" applyNumberFormat="1" applyFont="1" applyFill="1" applyBorder="1" applyAlignment="1" applyProtection="1">
      <alignment horizontal="left" vertical="center"/>
      <protection hidden="1"/>
    </xf>
    <xf numFmtId="0" fontId="48" fillId="46" borderId="19" xfId="0" applyFont="1" applyFill="1" applyBorder="1" applyAlignment="1" applyProtection="1">
      <alignment horizontal="right" vertical="center"/>
      <protection hidden="1"/>
    </xf>
    <xf numFmtId="164" fontId="40" fillId="40" borderId="33" xfId="0" applyNumberFormat="1" applyFont="1" applyFill="1" applyBorder="1" applyAlignment="1" applyProtection="1">
      <alignment horizontal="left" vertical="center"/>
      <protection hidden="1"/>
    </xf>
    <xf numFmtId="0" fontId="39" fillId="36" borderId="18" xfId="0" applyFont="1" applyFill="1" applyBorder="1" applyAlignment="1" applyProtection="1">
      <alignment horizontal="center" vertical="center"/>
      <protection hidden="1"/>
    </xf>
    <xf numFmtId="164" fontId="40" fillId="36" borderId="33" xfId="0" applyNumberFormat="1" applyFont="1" applyFill="1" applyBorder="1" applyAlignment="1" applyProtection="1">
      <alignment horizontal="left" vertical="center"/>
      <protection hidden="1"/>
    </xf>
    <xf numFmtId="0" fontId="39" fillId="50" borderId="18" xfId="0" applyFont="1" applyFill="1" applyBorder="1" applyAlignment="1" applyProtection="1">
      <alignment horizontal="center" vertical="center"/>
      <protection hidden="1"/>
    </xf>
    <xf numFmtId="164" fontId="40" fillId="50" borderId="33" xfId="0" applyNumberFormat="1" applyFont="1" applyFill="1" applyBorder="1" applyAlignment="1" applyProtection="1">
      <alignment horizontal="left" vertical="center"/>
      <protection hidden="1"/>
    </xf>
    <xf numFmtId="0" fontId="48" fillId="50" borderId="19" xfId="0" applyFont="1" applyFill="1" applyBorder="1" applyAlignment="1" applyProtection="1">
      <alignment horizontal="right" vertical="center"/>
      <protection hidden="1"/>
    </xf>
    <xf numFmtId="0" fontId="25" fillId="35" borderId="0" xfId="0" applyFont="1" applyFill="1" applyProtection="1">
      <protection hidden="1"/>
    </xf>
    <xf numFmtId="0" fontId="33" fillId="35" borderId="0" xfId="0" applyFont="1" applyFill="1" applyProtection="1">
      <protection hidden="1"/>
    </xf>
    <xf numFmtId="0" fontId="34" fillId="35" borderId="25" xfId="0" applyFont="1" applyFill="1" applyBorder="1" applyAlignment="1" applyProtection="1">
      <alignment horizontal="center" vertical="center"/>
      <protection hidden="1"/>
    </xf>
    <xf numFmtId="0" fontId="33" fillId="35" borderId="21" xfId="0" applyFont="1" applyFill="1" applyBorder="1" applyProtection="1">
      <protection hidden="1"/>
    </xf>
    <xf numFmtId="0" fontId="25" fillId="35" borderId="21" xfId="0" applyFont="1" applyFill="1" applyBorder="1" applyAlignment="1" applyProtection="1">
      <alignment vertical="center"/>
      <protection hidden="1"/>
    </xf>
    <xf numFmtId="0" fontId="45" fillId="35" borderId="21" xfId="0" applyFont="1" applyFill="1" applyBorder="1" applyAlignment="1" applyProtection="1">
      <alignment horizontal="left" vertical="center"/>
      <protection hidden="1"/>
    </xf>
    <xf numFmtId="0" fontId="31" fillId="35" borderId="21" xfId="0" applyFont="1" applyFill="1" applyBorder="1" applyAlignment="1" applyProtection="1">
      <alignment horizontal="center" vertical="center" wrapText="1"/>
      <protection hidden="1"/>
    </xf>
    <xf numFmtId="0" fontId="41" fillId="35" borderId="21" xfId="0" applyFont="1" applyFill="1" applyBorder="1" applyAlignment="1" applyProtection="1">
      <alignment horizontal="center" vertical="center"/>
      <protection hidden="1"/>
    </xf>
    <xf numFmtId="0" fontId="35" fillId="35" borderId="31" xfId="42" applyFont="1" applyFill="1" applyBorder="1" applyAlignment="1" applyProtection="1">
      <alignment horizontal="center" vertical="center" wrapText="1"/>
      <protection hidden="1"/>
    </xf>
    <xf numFmtId="0" fontId="30" fillId="0" borderId="11" xfId="0" applyFont="1" applyBorder="1" applyAlignment="1" applyProtection="1">
      <alignment horizontal="center" vertical="center"/>
      <protection hidden="1"/>
    </xf>
    <xf numFmtId="0" fontId="25" fillId="33" borderId="0" xfId="0" applyFont="1" applyFill="1" applyProtection="1">
      <protection hidden="1"/>
    </xf>
    <xf numFmtId="0" fontId="26" fillId="33" borderId="50" xfId="0" applyFont="1" applyFill="1" applyBorder="1" applyAlignment="1" applyProtection="1">
      <alignment horizontal="center" vertical="center"/>
      <protection hidden="1"/>
    </xf>
    <xf numFmtId="0" fontId="25" fillId="33" borderId="46" xfId="0" applyFont="1" applyFill="1" applyBorder="1" applyAlignment="1" applyProtection="1">
      <alignment vertical="center"/>
      <protection hidden="1"/>
    </xf>
    <xf numFmtId="0" fontId="25" fillId="33" borderId="47" xfId="0" applyFont="1" applyFill="1" applyBorder="1" applyAlignment="1" applyProtection="1">
      <alignment vertical="center"/>
      <protection hidden="1"/>
    </xf>
    <xf numFmtId="0" fontId="25" fillId="33" borderId="0" xfId="0" applyFont="1" applyFill="1" applyAlignment="1" applyProtection="1">
      <alignment vertical="center"/>
      <protection hidden="1"/>
    </xf>
    <xf numFmtId="0" fontId="25" fillId="33" borderId="46" xfId="0" applyFont="1" applyFill="1" applyBorder="1" applyAlignment="1" applyProtection="1">
      <alignment horizontal="left" vertical="center"/>
      <protection hidden="1"/>
    </xf>
    <xf numFmtId="0" fontId="25" fillId="33" borderId="47" xfId="0" applyFont="1" applyFill="1" applyBorder="1" applyAlignment="1" applyProtection="1">
      <alignment horizontal="left" vertical="center"/>
      <protection hidden="1"/>
    </xf>
    <xf numFmtId="0" fontId="26" fillId="33" borderId="50" xfId="0" applyFont="1" applyFill="1" applyBorder="1" applyAlignment="1" applyProtection="1">
      <alignment horizontal="left" vertical="center"/>
      <protection hidden="1"/>
    </xf>
    <xf numFmtId="0" fontId="26" fillId="33" borderId="61" xfId="0" applyFont="1" applyFill="1" applyBorder="1" applyAlignment="1" applyProtection="1">
      <alignment horizontal="center" vertical="center"/>
      <protection hidden="1"/>
    </xf>
    <xf numFmtId="0" fontId="25" fillId="33" borderId="48" xfId="0" applyFont="1" applyFill="1" applyBorder="1" applyAlignment="1" applyProtection="1">
      <alignment vertical="center"/>
      <protection hidden="1"/>
    </xf>
    <xf numFmtId="0" fontId="25" fillId="33" borderId="49" xfId="0" applyFont="1" applyFill="1" applyBorder="1" applyAlignment="1" applyProtection="1">
      <alignment vertical="center"/>
      <protection hidden="1"/>
    </xf>
    <xf numFmtId="0" fontId="49" fillId="34" borderId="0" xfId="0" applyFont="1" applyFill="1" applyAlignment="1" applyProtection="1">
      <alignment horizontal="center" vertical="center" wrapText="1"/>
      <protection hidden="1"/>
    </xf>
    <xf numFmtId="0" fontId="25" fillId="34" borderId="0" xfId="0" applyFont="1" applyFill="1" applyAlignment="1" applyProtection="1">
      <alignment horizontal="center" vertical="center" wrapText="1"/>
      <protection hidden="1"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left" vertical="top" wrapText="1"/>
      <protection locked="0"/>
    </xf>
    <xf numFmtId="0" fontId="32" fillId="33" borderId="34" xfId="0" applyFont="1" applyFill="1" applyBorder="1" applyAlignment="1" applyProtection="1">
      <alignment horizontal="center" vertical="center"/>
      <protection locked="0"/>
    </xf>
    <xf numFmtId="0" fontId="32" fillId="46" borderId="34" xfId="0" applyFont="1" applyFill="1" applyBorder="1" applyAlignment="1" applyProtection="1">
      <alignment horizontal="center" vertical="center"/>
      <protection hidden="1"/>
    </xf>
    <xf numFmtId="0" fontId="32" fillId="46" borderId="35" xfId="0" applyFont="1" applyFill="1" applyBorder="1" applyAlignment="1" applyProtection="1">
      <alignment horizontal="center" vertical="center"/>
      <protection hidden="1"/>
    </xf>
    <xf numFmtId="0" fontId="32" fillId="33" borderId="44" xfId="0" applyFont="1" applyFill="1" applyBorder="1" applyAlignment="1" applyProtection="1">
      <alignment horizontal="center" vertical="center"/>
      <protection locked="0"/>
    </xf>
    <xf numFmtId="0" fontId="25" fillId="46" borderId="0" xfId="0" applyFont="1" applyFill="1" applyProtection="1">
      <protection hidden="1"/>
    </xf>
    <xf numFmtId="0" fontId="25" fillId="46" borderId="0" xfId="0" applyFont="1" applyFill="1" applyAlignment="1" applyProtection="1">
      <alignment vertical="center"/>
      <protection hidden="1"/>
    </xf>
    <xf numFmtId="0" fontId="40" fillId="40" borderId="0" xfId="0" applyFont="1" applyFill="1" applyProtection="1">
      <protection hidden="1"/>
    </xf>
    <xf numFmtId="0" fontId="50" fillId="34" borderId="0" xfId="0" applyFont="1" applyFill="1" applyAlignment="1" applyProtection="1">
      <alignment horizontal="left" vertical="center"/>
      <protection hidden="1"/>
    </xf>
    <xf numFmtId="0" fontId="32" fillId="40" borderId="34" xfId="0" applyFont="1" applyFill="1" applyBorder="1" applyAlignment="1" applyProtection="1">
      <alignment horizontal="center" vertical="center"/>
      <protection hidden="1"/>
    </xf>
    <xf numFmtId="3" fontId="42" fillId="36" borderId="23" xfId="0" applyNumberFormat="1" applyFont="1" applyFill="1" applyBorder="1" applyAlignment="1" applyProtection="1">
      <alignment vertical="center"/>
      <protection hidden="1"/>
    </xf>
    <xf numFmtId="0" fontId="25" fillId="0" borderId="46" xfId="0" applyFont="1" applyBorder="1" applyAlignment="1" applyProtection="1">
      <alignment vertical="center"/>
      <protection hidden="1"/>
    </xf>
    <xf numFmtId="0" fontId="25" fillId="0" borderId="46" xfId="0" applyFont="1" applyBorder="1" applyAlignment="1" applyProtection="1">
      <alignment horizontal="left" vertical="center"/>
      <protection hidden="1"/>
    </xf>
    <xf numFmtId="0" fontId="51" fillId="34" borderId="42" xfId="0" applyFont="1" applyFill="1" applyBorder="1" applyAlignment="1" applyProtection="1">
      <alignment horizontal="center" vertical="center"/>
      <protection hidden="1"/>
    </xf>
    <xf numFmtId="0" fontId="52" fillId="34" borderId="0" xfId="42" applyFont="1" applyFill="1" applyAlignment="1" applyProtection="1">
      <alignment wrapText="1"/>
      <protection hidden="1"/>
    </xf>
    <xf numFmtId="164" fontId="49" fillId="34" borderId="0" xfId="0" applyNumberFormat="1" applyFont="1" applyFill="1" applyAlignment="1" applyProtection="1">
      <alignment horizontal="right" vertical="center"/>
      <protection hidden="1"/>
    </xf>
    <xf numFmtId="0" fontId="51" fillId="34" borderId="0" xfId="0" applyFont="1" applyFill="1" applyAlignment="1" applyProtection="1">
      <alignment horizontal="center" vertical="center"/>
      <protection hidden="1"/>
    </xf>
    <xf numFmtId="0" fontId="31" fillId="45" borderId="18" xfId="0" applyFont="1" applyFill="1" applyBorder="1" applyAlignment="1" applyProtection="1">
      <alignment vertical="center"/>
      <protection hidden="1"/>
    </xf>
    <xf numFmtId="0" fontId="31" fillId="45" borderId="33" xfId="0" applyFont="1" applyFill="1" applyBorder="1" applyAlignment="1" applyProtection="1">
      <alignment vertical="center"/>
      <protection hidden="1"/>
    </xf>
    <xf numFmtId="0" fontId="27" fillId="38" borderId="18" xfId="0" applyFont="1" applyFill="1" applyBorder="1" applyAlignment="1" applyProtection="1">
      <alignment vertical="center"/>
      <protection hidden="1"/>
    </xf>
    <xf numFmtId="0" fontId="27" fillId="38" borderId="33" xfId="0" applyFont="1" applyFill="1" applyBorder="1" applyAlignment="1" applyProtection="1">
      <alignment vertical="center"/>
      <protection hidden="1"/>
    </xf>
    <xf numFmtId="0" fontId="27" fillId="52" borderId="18" xfId="0" applyFont="1" applyFill="1" applyBorder="1" applyAlignment="1" applyProtection="1">
      <alignment vertical="center"/>
      <protection hidden="1"/>
    </xf>
    <xf numFmtId="0" fontId="27" fillId="52" borderId="33" xfId="0" applyFont="1" applyFill="1" applyBorder="1" applyAlignment="1" applyProtection="1">
      <alignment vertical="center"/>
      <protection hidden="1"/>
    </xf>
    <xf numFmtId="0" fontId="33" fillId="35" borderId="22" xfId="0" applyFont="1" applyFill="1" applyBorder="1" applyProtection="1">
      <protection hidden="1"/>
    </xf>
    <xf numFmtId="0" fontId="33" fillId="35" borderId="23" xfId="0" applyFont="1" applyFill="1" applyBorder="1" applyProtection="1">
      <protection hidden="1"/>
    </xf>
    <xf numFmtId="0" fontId="40" fillId="35" borderId="23" xfId="0" applyFont="1" applyFill="1" applyBorder="1" applyProtection="1">
      <protection hidden="1"/>
    </xf>
    <xf numFmtId="3" fontId="25" fillId="35" borderId="24" xfId="0" applyNumberFormat="1" applyFont="1" applyFill="1" applyBorder="1" applyProtection="1">
      <protection hidden="1"/>
    </xf>
    <xf numFmtId="0" fontId="33" fillId="34" borderId="0" xfId="0" applyFont="1" applyFill="1" applyAlignment="1">
      <alignment vertical="center"/>
    </xf>
    <xf numFmtId="0" fontId="46" fillId="35" borderId="27" xfId="0" applyFont="1" applyFill="1" applyBorder="1" applyAlignment="1" applyProtection="1">
      <alignment vertical="center"/>
      <protection hidden="1"/>
    </xf>
    <xf numFmtId="0" fontId="33" fillId="35" borderId="0" xfId="0" applyFont="1" applyFill="1" applyAlignment="1" applyProtection="1">
      <alignment vertical="center"/>
      <protection hidden="1"/>
    </xf>
    <xf numFmtId="0" fontId="46" fillId="35" borderId="27" xfId="0" applyFont="1" applyFill="1" applyBorder="1" applyAlignment="1" applyProtection="1">
      <alignment horizontal="right" vertical="center"/>
      <protection hidden="1"/>
    </xf>
    <xf numFmtId="3" fontId="25" fillId="35" borderId="28" xfId="0" applyNumberFormat="1" applyFont="1" applyFill="1" applyBorder="1" applyAlignment="1" applyProtection="1">
      <alignment vertical="center"/>
      <protection hidden="1"/>
    </xf>
    <xf numFmtId="0" fontId="33" fillId="35" borderId="25" xfId="0" applyFont="1" applyFill="1" applyBorder="1" applyProtection="1">
      <protection hidden="1"/>
    </xf>
    <xf numFmtId="0" fontId="25" fillId="35" borderId="21" xfId="0" applyFont="1" applyFill="1" applyBorder="1" applyProtection="1">
      <protection hidden="1"/>
    </xf>
    <xf numFmtId="0" fontId="40" fillId="35" borderId="21" xfId="0" applyFont="1" applyFill="1" applyBorder="1" applyProtection="1">
      <protection hidden="1"/>
    </xf>
    <xf numFmtId="3" fontId="25" fillId="35" borderId="31" xfId="0" applyNumberFormat="1" applyFont="1" applyFill="1" applyBorder="1" applyProtection="1">
      <protection hidden="1"/>
    </xf>
    <xf numFmtId="0" fontId="46" fillId="35" borderId="28" xfId="0" applyFont="1" applyFill="1" applyBorder="1" applyAlignment="1" applyProtection="1">
      <alignment horizontal="right" vertical="center"/>
      <protection hidden="1"/>
    </xf>
    <xf numFmtId="0" fontId="35" fillId="35" borderId="23" xfId="42" applyFont="1" applyFill="1" applyBorder="1" applyAlignment="1" applyProtection="1">
      <alignment horizontal="center" vertical="center" wrapText="1"/>
      <protection hidden="1"/>
    </xf>
    <xf numFmtId="0" fontId="35" fillId="35" borderId="21" xfId="42" applyFont="1" applyFill="1" applyBorder="1" applyAlignment="1" applyProtection="1">
      <alignment horizontal="center" vertical="center" wrapText="1"/>
      <protection hidden="1"/>
    </xf>
    <xf numFmtId="0" fontId="26" fillId="45" borderId="12" xfId="0" applyFont="1" applyFill="1" applyBorder="1" applyAlignment="1" applyProtection="1">
      <alignment horizontal="center" vertical="center" wrapText="1"/>
      <protection hidden="1"/>
    </xf>
    <xf numFmtId="0" fontId="31" fillId="49" borderId="18" xfId="0" applyFont="1" applyFill="1" applyBorder="1" applyAlignment="1" applyProtection="1">
      <alignment horizontal="left" vertical="center" indent="1"/>
      <protection hidden="1"/>
    </xf>
    <xf numFmtId="0" fontId="31" fillId="49" borderId="33" xfId="0" applyFont="1" applyFill="1" applyBorder="1" applyAlignment="1" applyProtection="1">
      <alignment horizontal="center" vertical="center"/>
      <protection hidden="1"/>
    </xf>
    <xf numFmtId="0" fontId="31" fillId="49" borderId="33" xfId="0" applyFont="1" applyFill="1" applyBorder="1" applyAlignment="1" applyProtection="1">
      <alignment horizontal="left" vertical="center" indent="1"/>
      <protection hidden="1"/>
    </xf>
    <xf numFmtId="164" fontId="26" fillId="52" borderId="33" xfId="0" applyNumberFormat="1" applyFont="1" applyFill="1" applyBorder="1" applyAlignment="1" applyProtection="1">
      <alignment vertical="center"/>
      <protection hidden="1"/>
    </xf>
    <xf numFmtId="164" fontId="26" fillId="38" borderId="33" xfId="0" applyNumberFormat="1" applyFont="1" applyFill="1" applyBorder="1" applyAlignment="1" applyProtection="1">
      <alignment vertical="center"/>
      <protection hidden="1"/>
    </xf>
    <xf numFmtId="0" fontId="31" fillId="49" borderId="18" xfId="0" applyFont="1" applyFill="1" applyBorder="1" applyAlignment="1" applyProtection="1">
      <alignment vertical="center"/>
      <protection hidden="1"/>
    </xf>
    <xf numFmtId="0" fontId="31" fillId="49" borderId="33" xfId="0" applyFont="1" applyFill="1" applyBorder="1" applyAlignment="1" applyProtection="1">
      <alignment vertical="center"/>
      <protection hidden="1"/>
    </xf>
    <xf numFmtId="164" fontId="26" fillId="49" borderId="33" xfId="0" applyNumberFormat="1" applyFont="1" applyFill="1" applyBorder="1" applyAlignment="1" applyProtection="1">
      <alignment vertical="center"/>
      <protection hidden="1"/>
    </xf>
    <xf numFmtId="164" fontId="26" fillId="45" borderId="33" xfId="0" applyNumberFormat="1" applyFont="1" applyFill="1" applyBorder="1" applyAlignment="1" applyProtection="1">
      <alignment vertical="center"/>
      <protection hidden="1"/>
    </xf>
    <xf numFmtId="3" fontId="25" fillId="54" borderId="62" xfId="0" applyNumberFormat="1" applyFont="1" applyFill="1" applyBorder="1" applyAlignment="1" applyProtection="1">
      <alignment horizontal="center" vertical="center"/>
      <protection hidden="1"/>
    </xf>
    <xf numFmtId="164" fontId="25" fillId="54" borderId="63" xfId="0" applyNumberFormat="1" applyFont="1" applyFill="1" applyBorder="1" applyAlignment="1" applyProtection="1">
      <alignment horizontal="center" vertical="center"/>
      <protection hidden="1"/>
    </xf>
    <xf numFmtId="3" fontId="40" fillId="34" borderId="0" xfId="0" applyNumberFormat="1" applyFont="1" applyFill="1" applyAlignment="1" applyProtection="1">
      <alignment horizontal="center" vertical="center"/>
      <protection hidden="1"/>
    </xf>
    <xf numFmtId="3" fontId="40" fillId="34" borderId="0" xfId="0" applyNumberFormat="1" applyFont="1" applyFill="1" applyAlignment="1" applyProtection="1">
      <alignment horizontal="center"/>
      <protection hidden="1"/>
    </xf>
    <xf numFmtId="0" fontId="22" fillId="57" borderId="0" xfId="0" applyFont="1" applyFill="1" applyAlignment="1" applyProtection="1">
      <alignment horizontal="center"/>
      <protection hidden="1"/>
    </xf>
    <xf numFmtId="0" fontId="37" fillId="33" borderId="0" xfId="0" applyFont="1" applyFill="1" applyAlignment="1" applyProtection="1">
      <alignment horizontal="center" vertical="top"/>
      <protection hidden="1"/>
    </xf>
    <xf numFmtId="0" fontId="25" fillId="33" borderId="0" xfId="0" applyFont="1" applyFill="1" applyAlignment="1" applyProtection="1">
      <alignment horizontal="center" vertical="center"/>
      <protection hidden="1"/>
    </xf>
    <xf numFmtId="0" fontId="28" fillId="33" borderId="0" xfId="0" applyFont="1" applyFill="1" applyAlignment="1" applyProtection="1">
      <alignment horizontal="center" vertical="center" shrinkToFi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6" fillId="35" borderId="12" xfId="0" applyFont="1" applyFill="1" applyBorder="1" applyAlignment="1" applyProtection="1">
      <alignment horizontal="center" vertical="top"/>
      <protection hidden="1"/>
    </xf>
    <xf numFmtId="0" fontId="36" fillId="35" borderId="15" xfId="0" applyFont="1" applyFill="1" applyBorder="1" applyAlignment="1" applyProtection="1">
      <alignment horizontal="center" vertical="top"/>
      <protection hidden="1"/>
    </xf>
    <xf numFmtId="0" fontId="36" fillId="35" borderId="13" xfId="0" applyFont="1" applyFill="1" applyBorder="1" applyAlignment="1" applyProtection="1">
      <alignment horizontal="center" vertical="top"/>
      <protection hidden="1"/>
    </xf>
    <xf numFmtId="0" fontId="38" fillId="33" borderId="16" xfId="0" applyFont="1" applyFill="1" applyBorder="1" applyAlignment="1" applyProtection="1">
      <alignment horizontal="center"/>
      <protection hidden="1"/>
    </xf>
    <xf numFmtId="0" fontId="24" fillId="43" borderId="53" xfId="51" applyFont="1" applyFill="1" applyBorder="1" applyAlignment="1">
      <alignment horizontal="center" vertical="center"/>
    </xf>
    <xf numFmtId="0" fontId="24" fillId="43" borderId="54" xfId="51" applyFont="1" applyFill="1" applyBorder="1" applyAlignment="1">
      <alignment horizontal="center" vertical="center"/>
    </xf>
    <xf numFmtId="0" fontId="24" fillId="43" borderId="55" xfId="51" applyFont="1" applyFill="1" applyBorder="1" applyAlignment="1">
      <alignment horizontal="center" vertical="center"/>
    </xf>
    <xf numFmtId="0" fontId="24" fillId="44" borderId="53" xfId="51" applyFont="1" applyFill="1" applyBorder="1" applyAlignment="1">
      <alignment horizontal="center" vertical="center"/>
    </xf>
    <xf numFmtId="0" fontId="24" fillId="44" borderId="54" xfId="51" applyFont="1" applyFill="1" applyBorder="1" applyAlignment="1">
      <alignment horizontal="center" vertical="center"/>
    </xf>
    <xf numFmtId="0" fontId="24" fillId="44" borderId="55" xfId="51" applyFont="1" applyFill="1" applyBorder="1" applyAlignment="1">
      <alignment horizontal="center" vertical="center"/>
    </xf>
    <xf numFmtId="0" fontId="24" fillId="52" borderId="53" xfId="51" applyFont="1" applyFill="1" applyBorder="1" applyAlignment="1">
      <alignment horizontal="center" vertical="center"/>
    </xf>
    <xf numFmtId="0" fontId="24" fillId="52" borderId="54" xfId="51" applyFont="1" applyFill="1" applyBorder="1" applyAlignment="1">
      <alignment horizontal="center" vertical="center"/>
    </xf>
    <xf numFmtId="0" fontId="24" fillId="52" borderId="55" xfId="51" applyFont="1" applyFill="1" applyBorder="1" applyAlignment="1">
      <alignment horizontal="center" vertical="center"/>
    </xf>
    <xf numFmtId="0" fontId="24" fillId="39" borderId="56" xfId="51" applyFont="1" applyFill="1" applyBorder="1" applyAlignment="1">
      <alignment horizontal="center" vertical="center" wrapText="1"/>
    </xf>
    <xf numFmtId="0" fontId="24" fillId="39" borderId="57" xfId="51" applyFont="1" applyFill="1" applyBorder="1" applyAlignment="1">
      <alignment horizontal="center" vertical="center" wrapText="1"/>
    </xf>
    <xf numFmtId="0" fontId="24" fillId="39" borderId="58" xfId="51" applyFont="1" applyFill="1" applyBorder="1" applyAlignment="1">
      <alignment horizontal="center" vertical="center" wrapText="1"/>
    </xf>
    <xf numFmtId="0" fontId="25" fillId="33" borderId="59" xfId="0" applyFont="1" applyFill="1" applyBorder="1" applyAlignment="1" applyProtection="1">
      <alignment vertical="center" wrapText="1"/>
      <protection hidden="1"/>
    </xf>
    <xf numFmtId="0" fontId="25" fillId="33" borderId="46" xfId="0" applyFont="1" applyFill="1" applyBorder="1" applyAlignment="1" applyProtection="1">
      <alignment vertical="center" wrapText="1"/>
      <protection hidden="1"/>
    </xf>
    <xf numFmtId="0" fontId="25" fillId="33" borderId="47" xfId="0" applyFont="1" applyFill="1" applyBorder="1" applyAlignment="1" applyProtection="1">
      <alignment vertical="center" wrapText="1"/>
      <protection hidden="1"/>
    </xf>
    <xf numFmtId="0" fontId="25" fillId="33" borderId="59" xfId="0" applyFont="1" applyFill="1" applyBorder="1" applyAlignment="1" applyProtection="1">
      <alignment horizontal="left" vertical="top" wrapText="1"/>
      <protection hidden="1"/>
    </xf>
    <xf numFmtId="0" fontId="25" fillId="33" borderId="46" xfId="0" applyFont="1" applyFill="1" applyBorder="1" applyAlignment="1" applyProtection="1">
      <alignment horizontal="left" vertical="top"/>
      <protection hidden="1"/>
    </xf>
    <xf numFmtId="0" fontId="25" fillId="33" borderId="47" xfId="0" applyFont="1" applyFill="1" applyBorder="1" applyAlignment="1" applyProtection="1">
      <alignment horizontal="left" vertical="top"/>
      <protection hidden="1"/>
    </xf>
    <xf numFmtId="0" fontId="26" fillId="37" borderId="37" xfId="0" applyFont="1" applyFill="1" applyBorder="1" applyAlignment="1" applyProtection="1">
      <alignment horizontal="left" vertical="center" wrapText="1"/>
      <protection hidden="1"/>
    </xf>
    <xf numFmtId="0" fontId="26" fillId="37" borderId="16" xfId="0" applyFont="1" applyFill="1" applyBorder="1" applyAlignment="1" applyProtection="1">
      <alignment horizontal="left" vertical="center" wrapText="1"/>
      <protection hidden="1"/>
    </xf>
    <xf numFmtId="0" fontId="26" fillId="37" borderId="39" xfId="0" applyFont="1" applyFill="1" applyBorder="1" applyAlignment="1" applyProtection="1">
      <alignment horizontal="left" vertical="center" wrapText="1"/>
      <protection hidden="1"/>
    </xf>
    <xf numFmtId="0" fontId="26" fillId="37" borderId="14" xfId="0" applyFont="1" applyFill="1" applyBorder="1" applyAlignment="1" applyProtection="1">
      <alignment horizontal="left" vertical="center" wrapText="1"/>
      <protection hidden="1"/>
    </xf>
    <xf numFmtId="0" fontId="26" fillId="37" borderId="17" xfId="0" applyFont="1" applyFill="1" applyBorder="1" applyAlignment="1" applyProtection="1">
      <alignment horizontal="left" vertical="center" wrapText="1"/>
      <protection hidden="1"/>
    </xf>
    <xf numFmtId="0" fontId="26" fillId="37" borderId="41" xfId="0" applyFont="1" applyFill="1" applyBorder="1" applyAlignment="1" applyProtection="1">
      <alignment horizontal="left" vertical="center" wrapText="1"/>
      <protection hidden="1"/>
    </xf>
    <xf numFmtId="0" fontId="33" fillId="33" borderId="18" xfId="0" applyFont="1" applyFill="1" applyBorder="1" applyAlignment="1" applyProtection="1">
      <alignment horizontal="left" vertical="top" wrapText="1"/>
      <protection locked="0"/>
    </xf>
    <xf numFmtId="0" fontId="33" fillId="33" borderId="33" xfId="0" applyFont="1" applyFill="1" applyBorder="1" applyAlignment="1" applyProtection="1">
      <alignment horizontal="left" vertical="top" wrapText="1"/>
      <protection locked="0"/>
    </xf>
    <xf numFmtId="0" fontId="33" fillId="33" borderId="19" xfId="0" applyFont="1" applyFill="1" applyBorder="1" applyAlignment="1" applyProtection="1">
      <alignment horizontal="left" vertical="top" wrapText="1"/>
      <protection locked="0"/>
    </xf>
    <xf numFmtId="0" fontId="33" fillId="33" borderId="18" xfId="0" applyFont="1" applyFill="1" applyBorder="1" applyAlignment="1" applyProtection="1">
      <alignment horizontal="center" vertic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45" fillId="35" borderId="36" xfId="0" applyFont="1" applyFill="1" applyBorder="1" applyAlignment="1" applyProtection="1">
      <alignment horizontal="left" vertical="center" wrapText="1"/>
      <protection hidden="1"/>
    </xf>
    <xf numFmtId="0" fontId="45" fillId="35" borderId="0" xfId="0" applyFont="1" applyFill="1" applyAlignment="1" applyProtection="1">
      <alignment horizontal="left" vertical="center" wrapText="1"/>
      <protection hidden="1"/>
    </xf>
    <xf numFmtId="0" fontId="45" fillId="35" borderId="28" xfId="0" applyFont="1" applyFill="1" applyBorder="1" applyAlignment="1" applyProtection="1">
      <alignment horizontal="left" vertical="center" wrapText="1"/>
      <protection hidden="1"/>
    </xf>
    <xf numFmtId="0" fontId="45" fillId="35" borderId="21" xfId="0" applyFont="1" applyFill="1" applyBorder="1" applyAlignment="1" applyProtection="1">
      <alignment vertical="center" wrapText="1"/>
      <protection hidden="1"/>
    </xf>
    <xf numFmtId="3" fontId="32" fillId="46" borderId="20" xfId="0" applyNumberFormat="1" applyFont="1" applyFill="1" applyBorder="1" applyAlignment="1" applyProtection="1">
      <alignment horizontal="center" vertical="center" wrapText="1"/>
      <protection hidden="1"/>
    </xf>
    <xf numFmtId="3" fontId="32" fillId="46" borderId="32" xfId="0" applyNumberFormat="1" applyFont="1" applyFill="1" applyBorder="1" applyAlignment="1" applyProtection="1">
      <alignment horizontal="center" vertical="center" wrapText="1"/>
      <protection hidden="1"/>
    </xf>
    <xf numFmtId="3" fontId="32" fillId="46" borderId="38" xfId="0" applyNumberFormat="1" applyFont="1" applyFill="1" applyBorder="1" applyAlignment="1" applyProtection="1">
      <alignment horizontal="center" vertical="center" wrapText="1"/>
      <protection hidden="1"/>
    </xf>
    <xf numFmtId="3" fontId="32" fillId="46" borderId="20" xfId="0" applyNumberFormat="1" applyFont="1" applyFill="1" applyBorder="1" applyAlignment="1" applyProtection="1">
      <alignment horizontal="left" vertical="center" wrapText="1"/>
      <protection hidden="1"/>
    </xf>
    <xf numFmtId="3" fontId="32" fillId="46" borderId="32" xfId="0" applyNumberFormat="1" applyFont="1" applyFill="1" applyBorder="1" applyAlignment="1" applyProtection="1">
      <alignment horizontal="left" vertical="center" wrapText="1"/>
      <protection hidden="1"/>
    </xf>
    <xf numFmtId="3" fontId="32" fillId="46" borderId="38" xfId="0" applyNumberFormat="1" applyFont="1" applyFill="1" applyBorder="1" applyAlignment="1" applyProtection="1">
      <alignment horizontal="left" vertical="center" wrapText="1"/>
      <protection hidden="1"/>
    </xf>
    <xf numFmtId="0" fontId="29" fillId="46" borderId="27" xfId="0" applyFont="1" applyFill="1" applyBorder="1" applyAlignment="1" applyProtection="1">
      <alignment horizontal="center" wrapText="1"/>
      <protection hidden="1"/>
    </xf>
    <xf numFmtId="0" fontId="29" fillId="46" borderId="0" xfId="0" applyFont="1" applyFill="1" applyAlignment="1" applyProtection="1">
      <alignment horizontal="center" wrapText="1"/>
      <protection hidden="1"/>
    </xf>
    <xf numFmtId="0" fontId="47" fillId="46" borderId="20" xfId="42" applyFont="1" applyFill="1" applyBorder="1" applyAlignment="1" applyProtection="1">
      <alignment horizontal="center" vertical="center" wrapText="1"/>
      <protection hidden="1"/>
    </xf>
    <xf numFmtId="0" fontId="47" fillId="46" borderId="32" xfId="42" applyFont="1" applyFill="1" applyBorder="1" applyAlignment="1" applyProtection="1">
      <alignment horizontal="center" vertical="center" wrapText="1"/>
      <protection hidden="1"/>
    </xf>
    <xf numFmtId="0" fontId="47" fillId="46" borderId="38" xfId="42" applyFont="1" applyFill="1" applyBorder="1" applyAlignment="1" applyProtection="1">
      <alignment horizontal="center" vertical="center" wrapText="1"/>
      <protection hidden="1"/>
    </xf>
    <xf numFmtId="0" fontId="32" fillId="46" borderId="20" xfId="0" applyFont="1" applyFill="1" applyBorder="1" applyAlignment="1" applyProtection="1">
      <alignment horizontal="center" vertical="center" wrapText="1"/>
      <protection hidden="1"/>
    </xf>
    <xf numFmtId="0" fontId="32" fillId="46" borderId="32" xfId="0" applyFont="1" applyFill="1" applyBorder="1" applyAlignment="1" applyProtection="1">
      <alignment horizontal="center" vertical="center" wrapText="1"/>
      <protection hidden="1"/>
    </xf>
    <xf numFmtId="0" fontId="32" fillId="46" borderId="38" xfId="0" applyFont="1" applyFill="1" applyBorder="1" applyAlignment="1" applyProtection="1">
      <alignment horizontal="center" vertical="center" wrapText="1"/>
      <protection hidden="1"/>
    </xf>
    <xf numFmtId="0" fontId="25" fillId="47" borderId="15" xfId="0" applyFont="1" applyFill="1" applyBorder="1" applyAlignment="1" applyProtection="1">
      <alignment horizontal="left" vertical="center" wrapText="1"/>
      <protection hidden="1"/>
    </xf>
    <xf numFmtId="0" fontId="25" fillId="47" borderId="42" xfId="0" applyFont="1" applyFill="1" applyBorder="1" applyAlignment="1" applyProtection="1">
      <alignment horizontal="left" vertical="center" wrapText="1"/>
      <protection hidden="1"/>
    </xf>
    <xf numFmtId="0" fontId="25" fillId="48" borderId="15" xfId="0" applyFont="1" applyFill="1" applyBorder="1" applyAlignment="1" applyProtection="1">
      <alignment horizontal="left" vertical="center" wrapText="1"/>
      <protection hidden="1"/>
    </xf>
    <xf numFmtId="0" fontId="29" fillId="40" borderId="27" xfId="0" applyFont="1" applyFill="1" applyBorder="1" applyAlignment="1" applyProtection="1">
      <alignment horizontal="center" vertical="top" wrapText="1"/>
      <protection hidden="1"/>
    </xf>
    <xf numFmtId="0" fontId="29" fillId="40" borderId="0" xfId="0" applyFont="1" applyFill="1" applyAlignment="1" applyProtection="1">
      <alignment horizontal="center" vertical="top" wrapText="1"/>
      <protection hidden="1"/>
    </xf>
    <xf numFmtId="3" fontId="32" fillId="40" borderId="20" xfId="0" applyNumberFormat="1" applyFont="1" applyFill="1" applyBorder="1" applyAlignment="1" applyProtection="1">
      <alignment horizontal="left" vertical="center" wrapText="1"/>
      <protection hidden="1"/>
    </xf>
    <xf numFmtId="3" fontId="32" fillId="40" borderId="32" xfId="0" applyNumberFormat="1" applyFont="1" applyFill="1" applyBorder="1" applyAlignment="1" applyProtection="1">
      <alignment horizontal="left" vertical="center" wrapText="1"/>
      <protection hidden="1"/>
    </xf>
    <xf numFmtId="3" fontId="32" fillId="40" borderId="38" xfId="0" applyNumberFormat="1" applyFont="1" applyFill="1" applyBorder="1" applyAlignment="1" applyProtection="1">
      <alignment horizontal="left" vertical="center" wrapText="1"/>
      <protection hidden="1"/>
    </xf>
    <xf numFmtId="3" fontId="32" fillId="40" borderId="20" xfId="0" applyNumberFormat="1" applyFont="1" applyFill="1" applyBorder="1" applyAlignment="1" applyProtection="1">
      <alignment horizontal="center" vertical="center" wrapText="1"/>
      <protection hidden="1"/>
    </xf>
    <xf numFmtId="3" fontId="32" fillId="40" borderId="32" xfId="0" applyNumberFormat="1" applyFont="1" applyFill="1" applyBorder="1" applyAlignment="1" applyProtection="1">
      <alignment horizontal="center" vertical="center" wrapText="1"/>
      <protection hidden="1"/>
    </xf>
    <xf numFmtId="3" fontId="32" fillId="40" borderId="38" xfId="0" applyNumberFormat="1" applyFont="1" applyFill="1" applyBorder="1" applyAlignment="1" applyProtection="1">
      <alignment horizontal="center" vertical="center" wrapText="1"/>
      <protection hidden="1"/>
    </xf>
    <xf numFmtId="0" fontId="32" fillId="40" borderId="20" xfId="0" applyFont="1" applyFill="1" applyBorder="1" applyAlignment="1" applyProtection="1">
      <alignment horizontal="center" vertical="center" wrapText="1"/>
      <protection hidden="1"/>
    </xf>
    <xf numFmtId="0" fontId="32" fillId="40" borderId="32" xfId="0" applyFont="1" applyFill="1" applyBorder="1" applyAlignment="1" applyProtection="1">
      <alignment horizontal="center" vertical="center" wrapText="1"/>
      <protection hidden="1"/>
    </xf>
    <xf numFmtId="0" fontId="32" fillId="40" borderId="38" xfId="0" applyFont="1" applyFill="1" applyBorder="1" applyAlignment="1" applyProtection="1">
      <alignment horizontal="center" vertical="center" wrapText="1"/>
      <protection hidden="1"/>
    </xf>
    <xf numFmtId="0" fontId="47" fillId="40" borderId="20" xfId="42" applyFont="1" applyFill="1" applyBorder="1" applyAlignment="1" applyProtection="1">
      <alignment horizontal="center" vertical="center" wrapText="1"/>
      <protection hidden="1"/>
    </xf>
    <xf numFmtId="0" fontId="47" fillId="40" borderId="32" xfId="42" applyFont="1" applyFill="1" applyBorder="1" applyAlignment="1" applyProtection="1">
      <alignment horizontal="center" vertical="center" wrapText="1"/>
      <protection hidden="1"/>
    </xf>
    <xf numFmtId="0" fontId="47" fillId="40" borderId="38" xfId="42" applyFont="1" applyFill="1" applyBorder="1" applyAlignment="1" applyProtection="1">
      <alignment horizontal="center" vertical="center" wrapText="1"/>
      <protection hidden="1"/>
    </xf>
    <xf numFmtId="0" fontId="32" fillId="36" borderId="20" xfId="0" applyFont="1" applyFill="1" applyBorder="1" applyAlignment="1" applyProtection="1">
      <alignment horizontal="center" vertical="center" wrapText="1"/>
      <protection hidden="1"/>
    </xf>
    <xf numFmtId="0" fontId="32" fillId="36" borderId="32" xfId="0" applyFont="1" applyFill="1" applyBorder="1" applyAlignment="1" applyProtection="1">
      <alignment horizontal="center" vertical="center" wrapText="1"/>
      <protection hidden="1"/>
    </xf>
    <xf numFmtId="0" fontId="32" fillId="36" borderId="38" xfId="0" applyFont="1" applyFill="1" applyBorder="1" applyAlignment="1" applyProtection="1">
      <alignment horizontal="center" vertical="center" wrapText="1"/>
      <protection hidden="1"/>
    </xf>
    <xf numFmtId="0" fontId="47" fillId="36" borderId="20" xfId="42" applyFont="1" applyFill="1" applyBorder="1" applyAlignment="1" applyProtection="1">
      <alignment horizontal="center" vertical="center" wrapText="1"/>
      <protection hidden="1"/>
    </xf>
    <xf numFmtId="0" fontId="47" fillId="36" borderId="32" xfId="42" applyFont="1" applyFill="1" applyBorder="1" applyAlignment="1" applyProtection="1">
      <alignment horizontal="center" vertical="center" wrapText="1"/>
      <protection hidden="1"/>
    </xf>
    <xf numFmtId="0" fontId="47" fillId="36" borderId="38" xfId="42" applyFont="1" applyFill="1" applyBorder="1" applyAlignment="1" applyProtection="1">
      <alignment horizontal="center" vertical="center" wrapText="1"/>
      <protection hidden="1"/>
    </xf>
    <xf numFmtId="0" fontId="47" fillId="49" borderId="22" xfId="42" applyFont="1" applyFill="1" applyBorder="1" applyAlignment="1" applyProtection="1">
      <alignment horizontal="center" vertical="center" wrapText="1"/>
      <protection hidden="1"/>
    </xf>
    <xf numFmtId="0" fontId="47" fillId="49" borderId="24" xfId="42" applyFont="1" applyFill="1" applyBorder="1" applyAlignment="1" applyProtection="1">
      <alignment horizontal="center" vertical="center" wrapText="1"/>
      <protection hidden="1"/>
    </xf>
    <xf numFmtId="0" fontId="47" fillId="49" borderId="27" xfId="42" applyFont="1" applyFill="1" applyBorder="1" applyAlignment="1" applyProtection="1">
      <alignment horizontal="center" vertical="center" wrapText="1"/>
      <protection hidden="1"/>
    </xf>
    <xf numFmtId="0" fontId="47" fillId="49" borderId="28" xfId="42" applyFont="1" applyFill="1" applyBorder="1" applyAlignment="1" applyProtection="1">
      <alignment horizontal="center" vertical="center" wrapText="1"/>
      <protection hidden="1"/>
    </xf>
    <xf numFmtId="0" fontId="47" fillId="49" borderId="25" xfId="42" applyFont="1" applyFill="1" applyBorder="1" applyAlignment="1" applyProtection="1">
      <alignment horizontal="center" vertical="center" wrapText="1"/>
      <protection hidden="1"/>
    </xf>
    <xf numFmtId="0" fontId="47" fillId="49" borderId="31" xfId="42" applyFont="1" applyFill="1" applyBorder="1" applyAlignment="1" applyProtection="1">
      <alignment horizontal="center" vertical="center" wrapText="1"/>
      <protection hidden="1"/>
    </xf>
    <xf numFmtId="3" fontId="32" fillId="36" borderId="20" xfId="0" applyNumberFormat="1" applyFont="1" applyFill="1" applyBorder="1" applyAlignment="1" applyProtection="1">
      <alignment horizontal="left" vertical="center" wrapText="1"/>
      <protection hidden="1"/>
    </xf>
    <xf numFmtId="3" fontId="32" fillId="36" borderId="32" xfId="0" applyNumberFormat="1" applyFont="1" applyFill="1" applyBorder="1" applyAlignment="1" applyProtection="1">
      <alignment horizontal="left" vertical="center" wrapText="1"/>
      <protection hidden="1"/>
    </xf>
    <xf numFmtId="3" fontId="32" fillId="36" borderId="38" xfId="0" applyNumberFormat="1" applyFont="1" applyFill="1" applyBorder="1" applyAlignment="1" applyProtection="1">
      <alignment horizontal="left" vertical="center" wrapText="1"/>
      <protection hidden="1"/>
    </xf>
    <xf numFmtId="0" fontId="25" fillId="41" borderId="15" xfId="0" applyFont="1" applyFill="1" applyBorder="1" applyAlignment="1" applyProtection="1">
      <alignment horizontal="left" vertical="center" wrapText="1"/>
      <protection hidden="1"/>
    </xf>
    <xf numFmtId="0" fontId="25" fillId="41" borderId="44" xfId="0" applyFont="1" applyFill="1" applyBorder="1" applyAlignment="1" applyProtection="1">
      <alignment horizontal="left" vertical="center" wrapText="1"/>
      <protection hidden="1"/>
    </xf>
    <xf numFmtId="0" fontId="25" fillId="41" borderId="42" xfId="0" applyFont="1" applyFill="1" applyBorder="1" applyAlignment="1" applyProtection="1">
      <alignment horizontal="left" vertical="center" wrapText="1"/>
      <protection hidden="1"/>
    </xf>
    <xf numFmtId="0" fontId="25" fillId="41" borderId="45" xfId="0" applyFont="1" applyFill="1" applyBorder="1" applyAlignment="1" applyProtection="1">
      <alignment horizontal="left" vertical="center" wrapText="1"/>
      <protection hidden="1"/>
    </xf>
    <xf numFmtId="0" fontId="29" fillId="36" borderId="27" xfId="0" applyFont="1" applyFill="1" applyBorder="1" applyAlignment="1" applyProtection="1">
      <alignment horizontal="center" vertical="top" wrapText="1"/>
      <protection hidden="1"/>
    </xf>
    <xf numFmtId="0" fontId="29" fillId="36" borderId="0" xfId="0" applyFont="1" applyFill="1" applyAlignment="1" applyProtection="1">
      <alignment horizontal="center" vertical="top" wrapText="1"/>
      <protection hidden="1"/>
    </xf>
    <xf numFmtId="0" fontId="29" fillId="36" borderId="28" xfId="0" applyFont="1" applyFill="1" applyBorder="1" applyAlignment="1" applyProtection="1">
      <alignment horizontal="center" vertical="top" wrapText="1"/>
      <protection hidden="1"/>
    </xf>
    <xf numFmtId="3" fontId="32" fillId="36" borderId="20" xfId="0" applyNumberFormat="1" applyFont="1" applyFill="1" applyBorder="1" applyAlignment="1" applyProtection="1">
      <alignment horizontal="center" vertical="center" wrapText="1"/>
      <protection hidden="1"/>
    </xf>
    <xf numFmtId="3" fontId="32" fillId="36" borderId="32" xfId="0" applyNumberFormat="1" applyFont="1" applyFill="1" applyBorder="1" applyAlignment="1" applyProtection="1">
      <alignment horizontal="center" vertical="center" wrapText="1"/>
      <protection hidden="1"/>
    </xf>
    <xf numFmtId="3" fontId="32" fillId="36" borderId="38" xfId="0" applyNumberFormat="1" applyFont="1" applyFill="1" applyBorder="1" applyAlignment="1" applyProtection="1">
      <alignment horizontal="center" vertical="center" wrapText="1"/>
      <protection hidden="1"/>
    </xf>
    <xf numFmtId="3" fontId="32" fillId="50" borderId="20" xfId="0" applyNumberFormat="1" applyFont="1" applyFill="1" applyBorder="1" applyAlignment="1" applyProtection="1">
      <alignment horizontal="left" vertical="center" wrapText="1"/>
      <protection hidden="1"/>
    </xf>
    <xf numFmtId="3" fontId="32" fillId="50" borderId="32" xfId="0" applyNumberFormat="1" applyFont="1" applyFill="1" applyBorder="1" applyAlignment="1" applyProtection="1">
      <alignment horizontal="left" vertical="center" wrapText="1"/>
      <protection hidden="1"/>
    </xf>
    <xf numFmtId="3" fontId="32" fillId="50" borderId="38" xfId="0" applyNumberFormat="1" applyFont="1" applyFill="1" applyBorder="1" applyAlignment="1" applyProtection="1">
      <alignment horizontal="left" vertical="center" wrapText="1"/>
      <protection hidden="1"/>
    </xf>
    <xf numFmtId="0" fontId="25" fillId="51" borderId="15" xfId="0" applyFont="1" applyFill="1" applyBorder="1" applyAlignment="1" applyProtection="1">
      <alignment horizontal="left" vertical="center" wrapText="1"/>
      <protection hidden="1"/>
    </xf>
    <xf numFmtId="0" fontId="25" fillId="51" borderId="44" xfId="0" applyFont="1" applyFill="1" applyBorder="1" applyAlignment="1" applyProtection="1">
      <alignment horizontal="left" vertical="center" wrapText="1"/>
      <protection hidden="1"/>
    </xf>
    <xf numFmtId="0" fontId="25" fillId="51" borderId="42" xfId="0" applyFont="1" applyFill="1" applyBorder="1" applyAlignment="1" applyProtection="1">
      <alignment horizontal="left" vertical="center" wrapText="1"/>
      <protection hidden="1"/>
    </xf>
    <xf numFmtId="0" fontId="25" fillId="51" borderId="45" xfId="0" applyFont="1" applyFill="1" applyBorder="1" applyAlignment="1" applyProtection="1">
      <alignment horizontal="left" vertical="center" wrapText="1"/>
      <protection hidden="1"/>
    </xf>
    <xf numFmtId="0" fontId="29" fillId="50" borderId="27" xfId="0" applyFont="1" applyFill="1" applyBorder="1" applyAlignment="1" applyProtection="1">
      <alignment horizontal="center" vertical="top" wrapText="1"/>
      <protection hidden="1"/>
    </xf>
    <xf numFmtId="0" fontId="29" fillId="50" borderId="0" xfId="0" applyFont="1" applyFill="1" applyAlignment="1" applyProtection="1">
      <alignment horizontal="center" vertical="top" wrapText="1"/>
      <protection hidden="1"/>
    </xf>
    <xf numFmtId="0" fontId="29" fillId="50" borderId="28" xfId="0" applyFont="1" applyFill="1" applyBorder="1" applyAlignment="1" applyProtection="1">
      <alignment horizontal="center" vertical="top" wrapText="1"/>
      <protection hidden="1"/>
    </xf>
    <xf numFmtId="3" fontId="32" fillId="50" borderId="20" xfId="0" applyNumberFormat="1" applyFont="1" applyFill="1" applyBorder="1" applyAlignment="1" applyProtection="1">
      <alignment horizontal="center" vertical="center" wrapText="1"/>
      <protection hidden="1"/>
    </xf>
    <xf numFmtId="3" fontId="32" fillId="50" borderId="32" xfId="0" applyNumberFormat="1" applyFont="1" applyFill="1" applyBorder="1" applyAlignment="1" applyProtection="1">
      <alignment horizontal="center" vertical="center" wrapText="1"/>
      <protection hidden="1"/>
    </xf>
    <xf numFmtId="3" fontId="32" fillId="50" borderId="38" xfId="0" applyNumberFormat="1" applyFont="1" applyFill="1" applyBorder="1" applyAlignment="1" applyProtection="1">
      <alignment horizontal="center" vertical="center" wrapText="1"/>
      <protection hidden="1"/>
    </xf>
    <xf numFmtId="0" fontId="32" fillId="50" borderId="20" xfId="0" applyFont="1" applyFill="1" applyBorder="1" applyAlignment="1" applyProtection="1">
      <alignment horizontal="center" vertical="center" wrapText="1"/>
      <protection hidden="1"/>
    </xf>
    <xf numFmtId="0" fontId="32" fillId="50" borderId="32" xfId="0" applyFont="1" applyFill="1" applyBorder="1" applyAlignment="1" applyProtection="1">
      <alignment horizontal="center" vertical="center" wrapText="1"/>
      <protection hidden="1"/>
    </xf>
    <xf numFmtId="0" fontId="32" fillId="50" borderId="38" xfId="0" applyFont="1" applyFill="1" applyBorder="1" applyAlignment="1" applyProtection="1">
      <alignment horizontal="center" vertical="center" wrapText="1"/>
      <protection hidden="1"/>
    </xf>
    <xf numFmtId="0" fontId="47" fillId="50" borderId="20" xfId="42" applyFont="1" applyFill="1" applyBorder="1" applyAlignment="1" applyProtection="1">
      <alignment horizontal="center" vertical="center" wrapText="1"/>
      <protection hidden="1"/>
    </xf>
    <xf numFmtId="0" fontId="47" fillId="50" borderId="32" xfId="42" applyFont="1" applyFill="1" applyBorder="1" applyAlignment="1" applyProtection="1">
      <alignment horizontal="center" vertical="center" wrapText="1"/>
      <protection hidden="1"/>
    </xf>
    <xf numFmtId="0" fontId="47" fillId="50" borderId="38" xfId="42" applyFont="1" applyFill="1" applyBorder="1" applyAlignment="1" applyProtection="1">
      <alignment horizontal="center" vertical="center" wrapText="1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D000000}"/>
    <cellStyle name="Neutrální" xfId="8" builtinId="28" customBuiltin="1"/>
    <cellStyle name="Normální" xfId="0" builtinId="0"/>
    <cellStyle name="Normální 2" xfId="43" xr:uid="{00000000-0005-0000-0000-000020000000}"/>
    <cellStyle name="normální 2 2" xfId="47" xr:uid="{00000000-0005-0000-0000-000021000000}"/>
    <cellStyle name="Normální 2 3" xfId="46" xr:uid="{00000000-0005-0000-0000-000022000000}"/>
    <cellStyle name="Normální 2 4" xfId="49" xr:uid="{00000000-0005-0000-0000-000023000000}"/>
    <cellStyle name="Normální 2 5" xfId="50" xr:uid="{00000000-0005-0000-0000-000024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8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BF6FF"/>
      <color rgb="FFFAB900"/>
      <color rgb="FFF5FEA4"/>
      <color rgb="FFBCE292"/>
      <color rgb="FFFF6161"/>
      <color rgb="FFFF5B5B"/>
      <color rgb="FFCCCCFF"/>
      <color rgb="FFFF8585"/>
      <color rgb="FFFF5229"/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458778</xdr:colOff>
      <xdr:row>4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623F396-FEB0-46F9-A1F8-BE1E896D0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402112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41"/>
  <sheetViews>
    <sheetView tabSelected="1" topLeftCell="A7" zoomScaleNormal="100" workbookViewId="0">
      <selection activeCell="B13" sqref="B13:P13"/>
    </sheetView>
  </sheetViews>
  <sheetFormatPr defaultColWidth="9.140625" defaultRowHeight="14.25" x14ac:dyDescent="0.2"/>
  <cols>
    <col min="1" max="1" width="2.42578125" style="40" customWidth="1"/>
    <col min="2" max="2" width="10.140625" style="40" customWidth="1"/>
    <col min="3" max="3" width="8.42578125" style="40" customWidth="1"/>
    <col min="4" max="4" width="7.42578125" style="40" customWidth="1"/>
    <col min="5" max="5" width="12" style="40" customWidth="1"/>
    <col min="6" max="6" width="6.5703125" style="40" customWidth="1"/>
    <col min="7" max="7" width="8.85546875" style="40" customWidth="1"/>
    <col min="8" max="8" width="8.42578125" style="40" customWidth="1"/>
    <col min="9" max="11" width="8.85546875" style="40" customWidth="1"/>
    <col min="12" max="12" width="5.85546875" style="40" customWidth="1"/>
    <col min="13" max="13" width="1.7109375" style="40" customWidth="1"/>
    <col min="14" max="14" width="9.28515625" style="40" customWidth="1"/>
    <col min="15" max="15" width="13.85546875" style="40" customWidth="1"/>
    <col min="16" max="16" width="6.7109375" style="40" customWidth="1"/>
    <col min="17" max="16384" width="9.140625" style="40"/>
  </cols>
  <sheetData>
    <row r="6" spans="2:16" ht="15.75" customHeight="1" x14ac:dyDescent="0.2">
      <c r="H6" s="266" t="s">
        <v>41</v>
      </c>
      <c r="I6" s="266"/>
      <c r="J6" s="266"/>
      <c r="K6" s="266"/>
      <c r="L6" s="266"/>
    </row>
    <row r="7" spans="2:16" ht="7.5" customHeight="1" x14ac:dyDescent="0.2"/>
    <row r="8" spans="2:16" ht="40.5" x14ac:dyDescent="0.2">
      <c r="B8" s="267" t="s">
        <v>42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</row>
    <row r="9" spans="2:16" ht="20.25" x14ac:dyDescent="0.2">
      <c r="B9" s="269" t="s">
        <v>82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</row>
    <row r="10" spans="2:16" ht="15" customHeight="1" x14ac:dyDescent="0.2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</row>
    <row r="11" spans="2:16" ht="14.25" customHeight="1" x14ac:dyDescent="0.2">
      <c r="B11" s="41"/>
      <c r="C11" s="42"/>
      <c r="D11" s="42"/>
      <c r="E11" s="42"/>
      <c r="F11" s="42"/>
      <c r="G11" s="42"/>
      <c r="H11" s="42"/>
      <c r="I11" s="42"/>
      <c r="J11" s="42"/>
      <c r="K11" s="42"/>
    </row>
    <row r="12" spans="2:16" ht="160.5" customHeight="1" x14ac:dyDescent="0.2">
      <c r="B12" s="270" t="s">
        <v>83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</row>
    <row r="13" spans="2:16" ht="25.5" x14ac:dyDescent="0.2">
      <c r="B13" s="271" t="s">
        <v>0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</row>
    <row r="14" spans="2:16" s="199" customFormat="1" ht="18.95" customHeight="1" x14ac:dyDescent="0.25">
      <c r="B14" s="200" t="s">
        <v>2</v>
      </c>
      <c r="C14" s="201" t="s">
        <v>84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2"/>
    </row>
    <row r="15" spans="2:16" s="199" customFormat="1" ht="18.95" customHeight="1" x14ac:dyDescent="0.25">
      <c r="B15" s="200" t="s">
        <v>3</v>
      </c>
      <c r="C15" s="201" t="s">
        <v>85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2"/>
    </row>
    <row r="16" spans="2:16" s="203" customFormat="1" ht="32.25" customHeight="1" x14ac:dyDescent="0.25">
      <c r="B16" s="200" t="s">
        <v>1</v>
      </c>
      <c r="C16" s="287" t="s">
        <v>102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9"/>
    </row>
    <row r="17" spans="2:16" s="199" customFormat="1" ht="18.95" customHeight="1" x14ac:dyDescent="0.25">
      <c r="B17" s="200" t="s">
        <v>9</v>
      </c>
      <c r="C17" s="224" t="s">
        <v>100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2"/>
    </row>
    <row r="18" spans="2:16" s="199" customFormat="1" ht="35.1" customHeight="1" x14ac:dyDescent="0.25">
      <c r="B18" s="200" t="s">
        <v>11</v>
      </c>
      <c r="C18" s="287" t="s">
        <v>86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9"/>
    </row>
    <row r="19" spans="2:16" s="199" customFormat="1" ht="32.25" customHeight="1" x14ac:dyDescent="0.25">
      <c r="B19" s="200" t="s">
        <v>14</v>
      </c>
      <c r="C19" s="290" t="s">
        <v>87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2"/>
    </row>
    <row r="20" spans="2:16" s="199" customFormat="1" ht="19.5" customHeight="1" x14ac:dyDescent="0.25">
      <c r="B20" s="200" t="s">
        <v>15</v>
      </c>
      <c r="C20" s="225" t="s">
        <v>101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/>
    </row>
    <row r="21" spans="2:16" s="199" customFormat="1" ht="18.95" customHeight="1" x14ac:dyDescent="0.25">
      <c r="B21" s="200" t="s">
        <v>16</v>
      </c>
      <c r="C21" s="201" t="s">
        <v>88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2"/>
    </row>
    <row r="22" spans="2:16" s="199" customFormat="1" ht="18.95" customHeight="1" x14ac:dyDescent="0.25">
      <c r="B22" s="200" t="s">
        <v>18</v>
      </c>
      <c r="C22" s="201" t="s">
        <v>89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</row>
    <row r="23" spans="2:16" s="199" customFormat="1" ht="18.95" customHeight="1" x14ac:dyDescent="0.25">
      <c r="B23" s="206" t="s">
        <v>90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</row>
    <row r="24" spans="2:16" s="199" customFormat="1" ht="18.95" customHeight="1" x14ac:dyDescent="0.25">
      <c r="B24" s="200"/>
      <c r="C24" s="201" t="s">
        <v>12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</row>
    <row r="25" spans="2:16" s="199" customFormat="1" ht="18.95" customHeight="1" x14ac:dyDescent="0.25">
      <c r="B25" s="200"/>
      <c r="C25" s="201" t="s">
        <v>91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</row>
    <row r="26" spans="2:16" s="199" customFormat="1" ht="18.95" customHeight="1" x14ac:dyDescent="0.25">
      <c r="B26" s="207"/>
      <c r="C26" s="208" t="s">
        <v>10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</row>
    <row r="28" spans="2:16" ht="30.75" customHeight="1" x14ac:dyDescent="0.2"/>
    <row r="29" spans="2:16" ht="24" customHeight="1" x14ac:dyDescent="0.25">
      <c r="B29" s="43"/>
      <c r="C29" s="274" t="s">
        <v>81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44"/>
    </row>
    <row r="30" spans="2:16" ht="29.25" customHeight="1" x14ac:dyDescent="0.2">
      <c r="B30" s="45"/>
      <c r="P30" s="46"/>
    </row>
    <row r="31" spans="2:16" ht="96" customHeight="1" x14ac:dyDescent="0.2">
      <c r="B31" s="45"/>
      <c r="C31" s="275" t="s">
        <v>21</v>
      </c>
      <c r="D31" s="276"/>
      <c r="E31" s="276"/>
      <c r="F31" s="276"/>
      <c r="G31" s="276"/>
      <c r="H31" s="277"/>
      <c r="J31" s="278" t="s">
        <v>22</v>
      </c>
      <c r="K31" s="279"/>
      <c r="L31" s="279"/>
      <c r="M31" s="279"/>
      <c r="N31" s="279"/>
      <c r="O31" s="280"/>
      <c r="P31" s="46"/>
    </row>
    <row r="32" spans="2:16" ht="27.75" customHeight="1" x14ac:dyDescent="0.2">
      <c r="B32" s="45"/>
      <c r="P32" s="46"/>
    </row>
    <row r="33" spans="2:16" ht="97.5" customHeight="1" x14ac:dyDescent="0.2">
      <c r="B33" s="45"/>
      <c r="C33" s="284" t="s">
        <v>33</v>
      </c>
      <c r="D33" s="285"/>
      <c r="E33" s="285"/>
      <c r="F33" s="285"/>
      <c r="G33" s="285"/>
      <c r="H33" s="286"/>
      <c r="J33" s="281" t="s">
        <v>31</v>
      </c>
      <c r="K33" s="282"/>
      <c r="L33" s="282"/>
      <c r="M33" s="282"/>
      <c r="N33" s="282"/>
      <c r="O33" s="283"/>
      <c r="P33" s="46"/>
    </row>
    <row r="34" spans="2:16" ht="14.25" customHeight="1" x14ac:dyDescent="0.2">
      <c r="B34" s="45"/>
      <c r="P34" s="46"/>
    </row>
    <row r="35" spans="2:16" x14ac:dyDescent="0.2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2:16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2:16" ht="9" customHeight="1" x14ac:dyDescent="0.2"/>
    <row r="41" spans="2:16" ht="14.25" customHeight="1" x14ac:dyDescent="0.2"/>
  </sheetData>
  <sheetProtection algorithmName="SHA-512" hashValue="q67JjgDpviXd3POz//uclj6Fjf/rB9JQ7gaHwoEXH4DkOmAnyeDLW6+qWsxoIngKYiaie3GBgkDZ1jkG/h0nVA==" saltValue="BBEHYKMIYKyn42gm6Ij9kw==" spinCount="100000" sheet="1" objects="1" scenarios="1" autoFilter="0"/>
  <mergeCells count="14">
    <mergeCell ref="B13:P13"/>
    <mergeCell ref="C29:O29"/>
    <mergeCell ref="C31:H31"/>
    <mergeCell ref="J31:O31"/>
    <mergeCell ref="J33:O33"/>
    <mergeCell ref="C33:H33"/>
    <mergeCell ref="C16:P16"/>
    <mergeCell ref="C18:P18"/>
    <mergeCell ref="C19:P19"/>
    <mergeCell ref="H6:L6"/>
    <mergeCell ref="B8:P8"/>
    <mergeCell ref="B10:P10"/>
    <mergeCell ref="B9:P9"/>
    <mergeCell ref="B12:P12"/>
  </mergeCells>
  <hyperlinks>
    <hyperlink ref="C31:H31" location="SŠ!A1" display="Střední škola" xr:uid="{00000000-0004-0000-0000-000000000000}"/>
    <hyperlink ref="J31:O31" location="VOŠ!A1" display="Vyšší odborná škola" xr:uid="{00000000-0004-0000-0000-000001000000}"/>
    <hyperlink ref="C33:H33" location="DM!A1" display="Domov mládeže " xr:uid="{00000000-0004-0000-0000-000002000000}"/>
    <hyperlink ref="J33:O33" location="INT!A1" display="Internát" xr:uid="{00000000-0004-0000-0000-000003000000}"/>
  </hyperlinks>
  <pageMargins left="0.70866141732283472" right="0.66929133858267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0F8D-F09E-4DEC-AF23-B054DC6D642F}">
  <dimension ref="B1:N15"/>
  <sheetViews>
    <sheetView workbookViewId="0">
      <selection activeCell="D3" sqref="D3:I3"/>
    </sheetView>
  </sheetViews>
  <sheetFormatPr defaultColWidth="9.140625" defaultRowHeight="14.25" x14ac:dyDescent="0.25"/>
  <cols>
    <col min="1" max="1" width="2.42578125" style="2" customWidth="1"/>
    <col min="2" max="2" width="14.7109375" style="4" customWidth="1"/>
    <col min="3" max="3" width="4.5703125" style="2" customWidth="1"/>
    <col min="4" max="4" width="5" style="2" customWidth="1"/>
    <col min="5" max="5" width="9.7109375" style="2" customWidth="1"/>
    <col min="6" max="6" width="13.7109375" style="2" customWidth="1"/>
    <col min="7" max="7" width="2.42578125" style="2" customWidth="1"/>
    <col min="8" max="8" width="18.28515625" style="2" customWidth="1"/>
    <col min="9" max="9" width="2.28515625" style="2" customWidth="1"/>
    <col min="10" max="10" width="18.28515625" style="2" customWidth="1"/>
    <col min="11" max="11" width="4.5703125" style="2" customWidth="1"/>
    <col min="12" max="12" width="8.85546875" style="11" customWidth="1"/>
    <col min="13" max="13" width="12" style="3" customWidth="1"/>
    <col min="14" max="14" width="8.42578125" style="11" customWidth="1"/>
    <col min="15" max="16384" width="9.140625" style="2"/>
  </cols>
  <sheetData>
    <row r="1" spans="2:14" ht="15" thickBot="1" x14ac:dyDescent="0.3"/>
    <row r="2" spans="2:14" s="174" customFormat="1" ht="17.25" thickBot="1" x14ac:dyDescent="0.35">
      <c r="B2" s="236"/>
      <c r="C2" s="237"/>
      <c r="D2" s="237"/>
      <c r="E2" s="23"/>
      <c r="F2" s="23"/>
      <c r="G2" s="23"/>
      <c r="H2" s="23"/>
      <c r="I2" s="23"/>
      <c r="J2" s="23"/>
      <c r="K2" s="23"/>
      <c r="L2" s="23"/>
      <c r="M2" s="238"/>
      <c r="N2" s="239"/>
    </row>
    <row r="3" spans="2:14" s="240" customFormat="1" ht="33.75" customHeight="1" thickBot="1" x14ac:dyDescent="0.3">
      <c r="B3" s="241" t="s">
        <v>104</v>
      </c>
      <c r="C3" s="242"/>
      <c r="D3" s="299"/>
      <c r="E3" s="300"/>
      <c r="F3" s="300"/>
      <c r="G3" s="300"/>
      <c r="H3" s="300"/>
      <c r="I3" s="301"/>
      <c r="J3" s="243" t="s">
        <v>105</v>
      </c>
      <c r="K3" s="249"/>
      <c r="L3" s="302"/>
      <c r="M3" s="303"/>
      <c r="N3" s="244"/>
    </row>
    <row r="4" spans="2:14" s="174" customFormat="1" ht="17.25" thickBot="1" x14ac:dyDescent="0.35">
      <c r="B4" s="245"/>
      <c r="C4" s="192"/>
      <c r="D4" s="192"/>
      <c r="E4" s="246"/>
      <c r="F4" s="246"/>
      <c r="G4" s="246"/>
      <c r="H4" s="246"/>
      <c r="I4" s="246"/>
      <c r="J4" s="246"/>
      <c r="K4" s="246"/>
      <c r="L4" s="246"/>
      <c r="M4" s="247"/>
      <c r="N4" s="248"/>
    </row>
    <row r="5" spans="2:14" ht="15.75" thickBot="1" x14ac:dyDescent="0.3">
      <c r="B5" s="172"/>
      <c r="C5" s="172"/>
      <c r="D5" s="172"/>
    </row>
    <row r="6" spans="2:14" ht="14.25" customHeight="1" x14ac:dyDescent="0.25">
      <c r="B6" s="22"/>
      <c r="C6" s="23"/>
      <c r="D6" s="23"/>
      <c r="E6" s="23"/>
      <c r="F6" s="23"/>
      <c r="G6" s="24"/>
      <c r="H6" s="24"/>
      <c r="I6" s="24"/>
      <c r="J6" s="25"/>
      <c r="K6" s="26"/>
      <c r="L6" s="27"/>
      <c r="M6" s="250"/>
      <c r="N6" s="28"/>
    </row>
    <row r="7" spans="2:14" ht="34.5" customHeight="1" x14ac:dyDescent="0.45">
      <c r="B7" s="51" t="s">
        <v>20</v>
      </c>
      <c r="C7" s="189"/>
      <c r="D7" s="189"/>
      <c r="E7" s="29"/>
      <c r="F7" s="31" t="s">
        <v>4</v>
      </c>
      <c r="G7" s="189"/>
      <c r="H7" s="31" t="s">
        <v>5</v>
      </c>
      <c r="I7" s="189"/>
      <c r="J7" s="31" t="s">
        <v>19</v>
      </c>
      <c r="K7" s="304" t="str">
        <f>IF(J8&lt;F8,"Celkový požadavek je nižší, než hranice minimální dotace 100 000 Kč","")</f>
        <v/>
      </c>
      <c r="L7" s="305"/>
      <c r="M7" s="305"/>
      <c r="N7" s="306"/>
    </row>
    <row r="8" spans="2:14" ht="46.5" customHeight="1" x14ac:dyDescent="0.3">
      <c r="B8" s="30"/>
      <c r="C8" s="190"/>
      <c r="D8" s="189"/>
      <c r="E8" s="189"/>
      <c r="F8" s="32">
        <f>IF(SŠ!E5+SŠ!F5+VOŠ!E5+VOŠ!F5+DM!E5+INT!E5&gt;0,100000,0)</f>
        <v>0</v>
      </c>
      <c r="G8" s="189"/>
      <c r="H8" s="32">
        <f>SŠ!H5+VOŠ!G5+DM!G5+INT!G5</f>
        <v>0</v>
      </c>
      <c r="I8" s="189"/>
      <c r="J8" s="32">
        <f>SŠ!M7+VOŠ!L7+DM!L7+INT!L7</f>
        <v>0</v>
      </c>
      <c r="K8" s="304" t="str">
        <f>IF(J8&gt;H8,"Celkový požadavek překročil maximální možnou dotaci.","")</f>
        <v/>
      </c>
      <c r="L8" s="305"/>
      <c r="M8" s="305"/>
      <c r="N8" s="306"/>
    </row>
    <row r="9" spans="2:14" s="1" customFormat="1" ht="16.5" customHeight="1" thickBot="1" x14ac:dyDescent="0.35">
      <c r="B9" s="191"/>
      <c r="C9" s="192"/>
      <c r="D9" s="33"/>
      <c r="E9" s="193"/>
      <c r="F9" s="193"/>
      <c r="G9" s="307"/>
      <c r="H9" s="307"/>
      <c r="I9" s="307"/>
      <c r="J9" s="194"/>
      <c r="K9" s="195"/>
      <c r="L9" s="196"/>
      <c r="M9" s="251"/>
      <c r="N9" s="197"/>
    </row>
    <row r="10" spans="2:14" s="125" customFormat="1" ht="18.75" customHeight="1" x14ac:dyDescent="0.2">
      <c r="B10" s="226"/>
      <c r="C10" s="227"/>
      <c r="F10" s="228">
        <f>H10+J10</f>
        <v>0</v>
      </c>
      <c r="H10" s="228">
        <f>SŠ!I21+VOŠ!H12+DM!H11+INT!H11</f>
        <v>0</v>
      </c>
      <c r="J10" s="228">
        <f>SŠ!G21+VOŠ!G12+DM!F11+INT!F11</f>
        <v>0</v>
      </c>
    </row>
    <row r="11" spans="2:14" s="1" customFormat="1" ht="30" customHeight="1" x14ac:dyDescent="0.25">
      <c r="B11" s="293" t="s">
        <v>13</v>
      </c>
      <c r="C11" s="294"/>
      <c r="D11" s="294"/>
      <c r="E11" s="294"/>
      <c r="F11" s="295"/>
      <c r="H11" s="176" t="s">
        <v>51</v>
      </c>
      <c r="J11" s="176" t="s">
        <v>44</v>
      </c>
      <c r="K11" s="12"/>
    </row>
    <row r="12" spans="2:14" s="1" customFormat="1" ht="30" customHeight="1" x14ac:dyDescent="0.25">
      <c r="B12" s="296"/>
      <c r="C12" s="297"/>
      <c r="D12" s="297"/>
      <c r="E12" s="297"/>
      <c r="F12" s="298"/>
      <c r="H12" s="177">
        <f>IF(H10&gt;0,ROUND(100-J12,2),0)</f>
        <v>0</v>
      </c>
      <c r="J12" s="177">
        <f>IF(F10&gt;0,ROUND(J10*100/F10,2),0)</f>
        <v>0</v>
      </c>
      <c r="K12" s="173"/>
    </row>
    <row r="13" spans="2:14" s="124" customFormat="1" x14ac:dyDescent="0.25">
      <c r="B13" s="229"/>
      <c r="F13" s="228">
        <f>H13+J13</f>
        <v>0</v>
      </c>
      <c r="H13" s="228">
        <f>SŠ!I21+VOŠ!H12+DM!H11+INT!H11</f>
        <v>0</v>
      </c>
      <c r="J13" s="228">
        <f>SŠ!G21+VOŠ!G12+DM!F11+INT!F11</f>
        <v>0</v>
      </c>
    </row>
    <row r="14" spans="2:14" s="174" customFormat="1" ht="23.25" customHeight="1" x14ac:dyDescent="0.3">
      <c r="B14" s="293" t="s">
        <v>79</v>
      </c>
      <c r="C14" s="294"/>
      <c r="D14" s="294"/>
      <c r="E14" s="294"/>
      <c r="F14" s="295"/>
      <c r="H14" s="175">
        <v>149</v>
      </c>
      <c r="J14" s="176" t="s">
        <v>80</v>
      </c>
      <c r="M14" s="12"/>
    </row>
    <row r="15" spans="2:14" s="174" customFormat="1" ht="21.75" customHeight="1" x14ac:dyDescent="0.3">
      <c r="B15" s="296"/>
      <c r="C15" s="297"/>
      <c r="D15" s="297"/>
      <c r="E15" s="297"/>
      <c r="F15" s="298"/>
      <c r="H15" s="198">
        <f>IF(H12&gt;0,100,0)</f>
        <v>0</v>
      </c>
      <c r="J15" s="198">
        <f>IF(J12&gt;0,100,0)</f>
        <v>0</v>
      </c>
      <c r="M15" s="173"/>
    </row>
  </sheetData>
  <sheetProtection algorithmName="SHA-512" hashValue="aA3kpXVmVyBWnPNPbXckIC1v5i3nG+ZiPMPGMa0wcqu2wYwyzykzZU61ieiKqlexj1uu9KR0rZQH93sdw5j/Dw==" saltValue="rfN9IYFUQCex0XXUYz7Oow==" spinCount="100000" sheet="1" objects="1" scenarios="1" autoFilter="0"/>
  <mergeCells count="7">
    <mergeCell ref="B11:F12"/>
    <mergeCell ref="B14:F15"/>
    <mergeCell ref="D3:I3"/>
    <mergeCell ref="L3:M3"/>
    <mergeCell ref="K7:N7"/>
    <mergeCell ref="K8:N8"/>
    <mergeCell ref="G9:I9"/>
  </mergeCells>
  <conditionalFormatting sqref="H12 J12">
    <cfRule type="cellIs" dxfId="35" priority="2" operator="greaterThan">
      <formula>0</formula>
    </cfRule>
  </conditionalFormatting>
  <conditionalFormatting sqref="J8">
    <cfRule type="expression" dxfId="34" priority="5">
      <formula>$J$8&gt;5000000</formula>
    </cfRule>
    <cfRule type="expression" dxfId="33" priority="6">
      <formula>$J$8&gt;$H$8</formula>
    </cfRule>
    <cfRule type="expression" priority="7" stopIfTrue="1">
      <formula>$J$8=0</formula>
    </cfRule>
    <cfRule type="expression" dxfId="32" priority="8">
      <formula>$J$8&lt;100000</formula>
    </cfRule>
  </conditionalFormatting>
  <conditionalFormatting sqref="J11">
    <cfRule type="expression" dxfId="31" priority="11">
      <formula>#REF!&gt;0</formula>
    </cfRule>
  </conditionalFormatting>
  <conditionalFormatting sqref="H14 J14">
    <cfRule type="expression" dxfId="30" priority="12">
      <formula>#REF!&gt;0</formula>
    </cfRule>
  </conditionalFormatting>
  <conditionalFormatting sqref="H15 J15">
    <cfRule type="cellIs" dxfId="29" priority="3" operator="greaterThan">
      <formula>0</formula>
    </cfRule>
  </conditionalFormatting>
  <conditionalFormatting sqref="H11">
    <cfRule type="expression" dxfId="28" priority="1">
      <formula>#REF!&gt;0</formula>
    </cfRule>
  </conditionalFormatting>
  <dataValidations count="1">
    <dataValidation type="whole" allowBlank="1" showInputMessage="1" showErrorMessage="1" sqref="L3:M3" xr:uid="{D03A1C34-0632-469C-AFA3-C18392492300}">
      <formula1>0</formula1>
      <formula2>10000000000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O38"/>
  <sheetViews>
    <sheetView zoomScaleNormal="100" workbookViewId="0">
      <selection activeCell="O8" sqref="O8"/>
    </sheetView>
  </sheetViews>
  <sheetFormatPr defaultColWidth="9.140625" defaultRowHeight="14.25" x14ac:dyDescent="0.25"/>
  <cols>
    <col min="1" max="1" width="1.7109375" style="2" customWidth="1"/>
    <col min="2" max="2" width="7.28515625" style="4" customWidth="1"/>
    <col min="3" max="3" width="6.5703125" style="2" hidden="1" customWidth="1"/>
    <col min="4" max="4" width="5.5703125" style="57" hidden="1" customWidth="1"/>
    <col min="5" max="6" width="11.5703125" style="2" customWidth="1"/>
    <col min="7" max="7" width="10.5703125" style="2" customWidth="1"/>
    <col min="8" max="8" width="17.5703125" style="2" customWidth="1"/>
    <col min="9" max="9" width="9.5703125" style="2" customWidth="1"/>
    <col min="10" max="10" width="11.5703125" style="2" customWidth="1"/>
    <col min="11" max="11" width="13.5703125" style="2" customWidth="1"/>
    <col min="12" max="12" width="11" style="11" hidden="1" customWidth="1"/>
    <col min="13" max="13" width="15.5703125" style="3" customWidth="1"/>
    <col min="14" max="14" width="3.5703125" style="124" customWidth="1"/>
    <col min="15" max="16" width="11.5703125" style="2" customWidth="1"/>
    <col min="17" max="17" width="1.5703125" style="124" customWidth="1"/>
    <col min="18" max="18" width="1.5703125" style="2" customWidth="1"/>
    <col min="19" max="19" width="130.5703125" style="2" customWidth="1"/>
    <col min="20" max="22" width="6.7109375" style="57" customWidth="1"/>
    <col min="23" max="29" width="6.5703125" style="57" customWidth="1"/>
    <col min="30" max="30" width="8" style="2" customWidth="1"/>
    <col min="31" max="31" width="4.28515625" style="2" customWidth="1"/>
    <col min="32" max="32" width="15" style="2" customWidth="1"/>
    <col min="33" max="39" width="11.28515625" style="2" customWidth="1"/>
    <col min="40" max="40" width="4.28515625" style="2" customWidth="1"/>
    <col min="41" max="16384" width="9.140625" style="2"/>
  </cols>
  <sheetData>
    <row r="1" spans="2:35" ht="15.75" thickBot="1" x14ac:dyDescent="0.3">
      <c r="B1" s="13" t="s">
        <v>17</v>
      </c>
    </row>
    <row r="2" spans="2:35" ht="9.9499999999999993" customHeight="1" x14ac:dyDescent="0.25">
      <c r="B2" s="59"/>
      <c r="C2" s="60"/>
      <c r="D2" s="168"/>
      <c r="E2" s="60"/>
      <c r="F2" s="60"/>
      <c r="G2" s="60"/>
      <c r="H2" s="60"/>
      <c r="I2" s="60"/>
      <c r="J2" s="308" t="s">
        <v>6</v>
      </c>
      <c r="K2" s="319" t="s">
        <v>99</v>
      </c>
      <c r="L2" s="65">
        <v>400000</v>
      </c>
      <c r="M2" s="316" t="s">
        <v>7</v>
      </c>
      <c r="O2" s="308" t="s">
        <v>92</v>
      </c>
      <c r="P2" s="308" t="s">
        <v>93</v>
      </c>
      <c r="S2" s="311" t="s">
        <v>94</v>
      </c>
    </row>
    <row r="3" spans="2:35" ht="26.1" customHeight="1" x14ac:dyDescent="0.45">
      <c r="B3" s="314" t="s">
        <v>21</v>
      </c>
      <c r="C3" s="315"/>
      <c r="D3" s="315"/>
      <c r="E3" s="315"/>
      <c r="F3" s="315"/>
      <c r="G3" s="315"/>
      <c r="H3" s="315"/>
      <c r="I3" s="315"/>
      <c r="J3" s="309"/>
      <c r="K3" s="320"/>
      <c r="L3" s="118">
        <v>4000</v>
      </c>
      <c r="M3" s="317"/>
      <c r="O3" s="309"/>
      <c r="P3" s="309"/>
      <c r="S3" s="312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2:35" ht="53.1" customHeight="1" x14ac:dyDescent="0.3">
      <c r="B4" s="61"/>
      <c r="C4" s="62"/>
      <c r="D4" s="169"/>
      <c r="E4" s="252" t="s">
        <v>23</v>
      </c>
      <c r="F4" s="252" t="s">
        <v>24</v>
      </c>
      <c r="G4" s="67" t="s">
        <v>8</v>
      </c>
      <c r="H4" s="67" t="s">
        <v>5</v>
      </c>
      <c r="I4" s="218"/>
      <c r="J4" s="309"/>
      <c r="K4" s="320"/>
      <c r="L4" s="65">
        <v>1000</v>
      </c>
      <c r="M4" s="317"/>
      <c r="O4" s="309"/>
      <c r="P4" s="309"/>
      <c r="Q4" s="210"/>
      <c r="R4" s="211"/>
      <c r="S4" s="312"/>
    </row>
    <row r="5" spans="2:35" s="1" customFormat="1" ht="27.95" customHeight="1" x14ac:dyDescent="0.3">
      <c r="B5" s="61"/>
      <c r="C5" s="62"/>
      <c r="D5" s="169"/>
      <c r="E5" s="37">
        <v>0</v>
      </c>
      <c r="F5" s="37">
        <v>0</v>
      </c>
      <c r="G5" s="38" t="s">
        <v>29</v>
      </c>
      <c r="H5" s="99">
        <f>L6</f>
        <v>0</v>
      </c>
      <c r="I5" s="219"/>
      <c r="J5" s="309"/>
      <c r="K5" s="320"/>
      <c r="L5" s="66">
        <f>IF((E5+F5=0),IF(M7&gt;0,1,0),0)</f>
        <v>0</v>
      </c>
      <c r="M5" s="317"/>
      <c r="N5" s="125" t="s">
        <v>95</v>
      </c>
      <c r="O5" s="309"/>
      <c r="P5" s="309"/>
      <c r="Q5" s="210"/>
      <c r="R5" s="211"/>
      <c r="S5" s="312"/>
      <c r="T5" s="57"/>
      <c r="U5" s="57"/>
      <c r="V5" s="57"/>
      <c r="W5" s="57"/>
      <c r="X5" s="57"/>
      <c r="Y5" s="57"/>
      <c r="Z5" s="57"/>
      <c r="AA5" s="57"/>
      <c r="AB5" s="57"/>
      <c r="AC5" s="57"/>
      <c r="AD5" s="2"/>
      <c r="AE5" s="2"/>
      <c r="AF5" s="2"/>
      <c r="AG5" s="2"/>
      <c r="AH5" s="2"/>
      <c r="AI5" s="2"/>
    </row>
    <row r="6" spans="2:35" s="1" customFormat="1" ht="17.100000000000001" customHeight="1" thickBot="1" x14ac:dyDescent="0.3">
      <c r="B6" s="63"/>
      <c r="C6" s="64"/>
      <c r="D6" s="170"/>
      <c r="E6" s="64"/>
      <c r="F6" s="64"/>
      <c r="G6" s="64"/>
      <c r="H6" s="64"/>
      <c r="I6" s="64"/>
      <c r="J6" s="310"/>
      <c r="K6" s="321"/>
      <c r="L6" s="122">
        <f>IF(E5+F5&gt;0,L2+L3*E5+L4*F5,0)</f>
        <v>0</v>
      </c>
      <c r="M6" s="318"/>
      <c r="N6" s="125"/>
      <c r="O6" s="310"/>
      <c r="P6" s="310"/>
      <c r="Q6" s="210"/>
      <c r="R6" s="211"/>
      <c r="S6" s="313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2:35" s="1" customFormat="1" ht="21" customHeight="1" thickBot="1" x14ac:dyDescent="0.3">
      <c r="B7" s="230" t="s">
        <v>27</v>
      </c>
      <c r="C7" s="231"/>
      <c r="D7" s="231"/>
      <c r="E7" s="231"/>
      <c r="F7" s="231"/>
      <c r="G7" s="231"/>
      <c r="H7" s="261" t="str">
        <f>H20</f>
        <v xml:space="preserve"> možno ještě rozdělit</v>
      </c>
      <c r="I7" s="78"/>
      <c r="J7" s="79">
        <f>IF(M7&gt;$H$5," ",L7 )</f>
        <v>0</v>
      </c>
      <c r="K7" s="79"/>
      <c r="L7" s="117">
        <f>H5-M7</f>
        <v>0</v>
      </c>
      <c r="M7" s="81">
        <f>SUM(M8:M19)</f>
        <v>0</v>
      </c>
      <c r="N7" s="125"/>
      <c r="Q7" s="125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2:35" s="1" customFormat="1" ht="45" customHeight="1" thickBot="1" x14ac:dyDescent="0.3">
      <c r="B8" s="70" t="s">
        <v>43</v>
      </c>
      <c r="C8" s="166" t="s">
        <v>44</v>
      </c>
      <c r="D8" s="166">
        <v>152</v>
      </c>
      <c r="E8" s="323" t="s">
        <v>62</v>
      </c>
      <c r="F8" s="323"/>
      <c r="G8" s="323"/>
      <c r="H8" s="323"/>
      <c r="I8" s="323"/>
      <c r="J8" s="68">
        <v>411</v>
      </c>
      <c r="K8" s="215">
        <f>IF($G$5="Ano",0,INT(P8/12*1720*O8))</f>
        <v>0</v>
      </c>
      <c r="L8" s="72">
        <f>IF($G$5="Ano",0,K8)</f>
        <v>0</v>
      </c>
      <c r="M8" s="75">
        <f t="shared" ref="M8:M19" si="0">J8*L8</f>
        <v>0</v>
      </c>
      <c r="N8" s="125"/>
      <c r="O8" s="212">
        <v>0</v>
      </c>
      <c r="P8" s="212">
        <v>0</v>
      </c>
      <c r="Q8" s="125">
        <f t="shared" ref="Q8:Q19" si="1">IF(M8&gt;0,IF(LEN(S8)&lt;6,1,0),0)</f>
        <v>0</v>
      </c>
      <c r="R8" s="12"/>
      <c r="S8" s="213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2:35" s="1" customFormat="1" ht="45" customHeight="1" thickBot="1" x14ac:dyDescent="0.3">
      <c r="B9" s="71" t="s">
        <v>45</v>
      </c>
      <c r="C9" s="167" t="s">
        <v>44</v>
      </c>
      <c r="D9" s="167">
        <v>152</v>
      </c>
      <c r="E9" s="322" t="s">
        <v>63</v>
      </c>
      <c r="F9" s="322"/>
      <c r="G9" s="322"/>
      <c r="H9" s="322"/>
      <c r="I9" s="322"/>
      <c r="J9" s="69">
        <v>474</v>
      </c>
      <c r="K9" s="216">
        <f>IF($G$5="Ano",0,INT(P9/12*1720*O9))</f>
        <v>0</v>
      </c>
      <c r="L9" s="73">
        <f>IF($G$5="Ano",0,K9)</f>
        <v>0</v>
      </c>
      <c r="M9" s="76">
        <f t="shared" si="0"/>
        <v>0</v>
      </c>
      <c r="N9" s="125"/>
      <c r="O9" s="212">
        <v>0</v>
      </c>
      <c r="P9" s="212">
        <v>0</v>
      </c>
      <c r="Q9" s="125">
        <f t="shared" si="1"/>
        <v>0</v>
      </c>
      <c r="R9" s="12"/>
      <c r="S9" s="213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2:35" s="1" customFormat="1" ht="45" customHeight="1" thickBot="1" x14ac:dyDescent="0.3">
      <c r="B10" s="71" t="s">
        <v>46</v>
      </c>
      <c r="C10" s="167" t="s">
        <v>44</v>
      </c>
      <c r="D10" s="167">
        <v>152</v>
      </c>
      <c r="E10" s="322" t="s">
        <v>64</v>
      </c>
      <c r="F10" s="322"/>
      <c r="G10" s="322"/>
      <c r="H10" s="322"/>
      <c r="I10" s="322"/>
      <c r="J10" s="69">
        <v>474</v>
      </c>
      <c r="K10" s="216">
        <f>IF($G$5="Ano",0,INT(P10/12*1720*O10))</f>
        <v>0</v>
      </c>
      <c r="L10" s="73">
        <f>IF($G$5="Ano",0,K10)</f>
        <v>0</v>
      </c>
      <c r="M10" s="76">
        <f t="shared" si="0"/>
        <v>0</v>
      </c>
      <c r="N10" s="125"/>
      <c r="O10" s="212">
        <v>0</v>
      </c>
      <c r="P10" s="212">
        <v>0</v>
      </c>
      <c r="Q10" s="125">
        <f t="shared" si="1"/>
        <v>0</v>
      </c>
      <c r="R10" s="12"/>
      <c r="S10" s="213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2:35" s="1" customFormat="1" ht="45" customHeight="1" thickBot="1" x14ac:dyDescent="0.3">
      <c r="B11" s="71" t="s">
        <v>47</v>
      </c>
      <c r="C11" s="167" t="s">
        <v>44</v>
      </c>
      <c r="D11" s="167">
        <v>152</v>
      </c>
      <c r="E11" s="322" t="s">
        <v>65</v>
      </c>
      <c r="F11" s="322"/>
      <c r="G11" s="322"/>
      <c r="H11" s="322"/>
      <c r="I11" s="322"/>
      <c r="J11" s="69">
        <v>524</v>
      </c>
      <c r="K11" s="216">
        <f>IF($G$5="Ano",0,INT(P11/12*1720*O11))</f>
        <v>0</v>
      </c>
      <c r="L11" s="73">
        <f>IF($G$5="Ano",0,K11)</f>
        <v>0</v>
      </c>
      <c r="M11" s="76">
        <f t="shared" si="0"/>
        <v>0</v>
      </c>
      <c r="N11" s="125"/>
      <c r="O11" s="212">
        <v>0</v>
      </c>
      <c r="P11" s="212">
        <v>0</v>
      </c>
      <c r="Q11" s="125">
        <f t="shared" si="1"/>
        <v>0</v>
      </c>
      <c r="R11" s="12"/>
      <c r="S11" s="213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2:35" s="1" customFormat="1" ht="45" customHeight="1" thickBot="1" x14ac:dyDescent="0.3">
      <c r="B12" s="71" t="s">
        <v>48</v>
      </c>
      <c r="C12" s="167" t="s">
        <v>44</v>
      </c>
      <c r="D12" s="167">
        <v>152</v>
      </c>
      <c r="E12" s="322" t="s">
        <v>66</v>
      </c>
      <c r="F12" s="322"/>
      <c r="G12" s="322"/>
      <c r="H12" s="322"/>
      <c r="I12" s="322"/>
      <c r="J12" s="69">
        <v>592</v>
      </c>
      <c r="K12" s="216">
        <f>INT(P12/12*1720*O12)</f>
        <v>0</v>
      </c>
      <c r="L12" s="73">
        <f>K12</f>
        <v>0</v>
      </c>
      <c r="M12" s="76">
        <f t="shared" si="0"/>
        <v>0</v>
      </c>
      <c r="N12" s="125"/>
      <c r="O12" s="212">
        <v>0</v>
      </c>
      <c r="P12" s="214">
        <v>0</v>
      </c>
      <c r="Q12" s="125">
        <f t="shared" si="1"/>
        <v>0</v>
      </c>
      <c r="R12" s="12"/>
      <c r="S12" s="213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2:35" s="1" customFormat="1" ht="45" customHeight="1" thickBot="1" x14ac:dyDescent="0.3">
      <c r="B13" s="71" t="s">
        <v>49</v>
      </c>
      <c r="C13" s="167" t="s">
        <v>44</v>
      </c>
      <c r="D13" s="167">
        <v>152</v>
      </c>
      <c r="E13" s="322" t="s">
        <v>67</v>
      </c>
      <c r="F13" s="322"/>
      <c r="G13" s="322"/>
      <c r="H13" s="322"/>
      <c r="I13" s="322"/>
      <c r="J13" s="69">
        <v>474</v>
      </c>
      <c r="K13" s="216">
        <f>INT(P13/12*1720*O13)</f>
        <v>0</v>
      </c>
      <c r="L13" s="74">
        <f>K13</f>
        <v>0</v>
      </c>
      <c r="M13" s="76">
        <f t="shared" si="0"/>
        <v>0</v>
      </c>
      <c r="N13" s="125"/>
      <c r="O13" s="212">
        <v>0</v>
      </c>
      <c r="P13" s="212">
        <v>0</v>
      </c>
      <c r="Q13" s="125">
        <f t="shared" si="1"/>
        <v>0</v>
      </c>
      <c r="R13" s="12"/>
      <c r="S13" s="213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2:35" s="1" customFormat="1" ht="45" customHeight="1" thickBot="1" x14ac:dyDescent="0.3">
      <c r="B14" s="71" t="s">
        <v>50</v>
      </c>
      <c r="C14" s="164" t="s">
        <v>51</v>
      </c>
      <c r="D14" s="165">
        <v>149</v>
      </c>
      <c r="E14" s="322" t="s">
        <v>68</v>
      </c>
      <c r="F14" s="322"/>
      <c r="G14" s="322"/>
      <c r="H14" s="322"/>
      <c r="I14" s="322"/>
      <c r="J14" s="69">
        <v>343</v>
      </c>
      <c r="K14" s="216">
        <f>INT(P14/12*1720*O14)</f>
        <v>0</v>
      </c>
      <c r="L14" s="74">
        <f>K14</f>
        <v>0</v>
      </c>
      <c r="M14" s="76">
        <f t="shared" si="0"/>
        <v>0</v>
      </c>
      <c r="N14" s="125"/>
      <c r="O14" s="212">
        <v>0</v>
      </c>
      <c r="P14" s="212">
        <v>0</v>
      </c>
      <c r="Q14" s="125">
        <f t="shared" si="1"/>
        <v>0</v>
      </c>
      <c r="R14" s="12"/>
      <c r="S14" s="213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2:35" s="1" customFormat="1" ht="45" customHeight="1" x14ac:dyDescent="0.25">
      <c r="B15" s="71" t="s">
        <v>52</v>
      </c>
      <c r="C15" s="164" t="s">
        <v>51</v>
      </c>
      <c r="D15" s="165">
        <v>149</v>
      </c>
      <c r="E15" s="322" t="s">
        <v>69</v>
      </c>
      <c r="F15" s="322"/>
      <c r="G15" s="322"/>
      <c r="H15" s="322"/>
      <c r="I15" s="322"/>
      <c r="J15" s="69">
        <v>3925</v>
      </c>
      <c r="K15" s="217">
        <v>0</v>
      </c>
      <c r="L15" s="74">
        <f t="shared" ref="L15:L16" si="2">K15</f>
        <v>0</v>
      </c>
      <c r="M15" s="76">
        <f t="shared" si="0"/>
        <v>0</v>
      </c>
      <c r="N15" s="125"/>
      <c r="Q15" s="125">
        <f t="shared" si="1"/>
        <v>0</v>
      </c>
      <c r="R15" s="12"/>
      <c r="S15" s="213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2:35" s="1" customFormat="1" ht="45" customHeight="1" x14ac:dyDescent="0.25">
      <c r="B16" s="71" t="s">
        <v>53</v>
      </c>
      <c r="C16" s="164" t="s">
        <v>51</v>
      </c>
      <c r="D16" s="165">
        <v>149</v>
      </c>
      <c r="E16" s="322" t="s">
        <v>70</v>
      </c>
      <c r="F16" s="322"/>
      <c r="G16" s="322"/>
      <c r="H16" s="322"/>
      <c r="I16" s="322"/>
      <c r="J16" s="69">
        <v>3925</v>
      </c>
      <c r="K16" s="217">
        <v>0</v>
      </c>
      <c r="L16" s="74">
        <f t="shared" si="2"/>
        <v>0</v>
      </c>
      <c r="M16" s="76">
        <f t="shared" si="0"/>
        <v>0</v>
      </c>
      <c r="N16" s="125"/>
      <c r="Q16" s="125">
        <f t="shared" si="1"/>
        <v>0</v>
      </c>
      <c r="R16" s="12"/>
      <c r="S16" s="213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2:41" s="1" customFormat="1" ht="45" customHeight="1" x14ac:dyDescent="0.25">
      <c r="B17" s="71" t="s">
        <v>54</v>
      </c>
      <c r="C17" s="167" t="s">
        <v>44</v>
      </c>
      <c r="D17" s="167">
        <v>152</v>
      </c>
      <c r="E17" s="322" t="s">
        <v>71</v>
      </c>
      <c r="F17" s="322"/>
      <c r="G17" s="322"/>
      <c r="H17" s="322"/>
      <c r="I17" s="322"/>
      <c r="J17" s="69">
        <v>40000</v>
      </c>
      <c r="K17" s="217">
        <v>0</v>
      </c>
      <c r="L17" s="74">
        <f>K17</f>
        <v>0</v>
      </c>
      <c r="M17" s="76">
        <f t="shared" si="0"/>
        <v>0</v>
      </c>
      <c r="N17" s="125"/>
      <c r="Q17" s="125">
        <f t="shared" si="1"/>
        <v>0</v>
      </c>
      <c r="R17" s="12"/>
      <c r="S17" s="213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2:41" s="1" customFormat="1" ht="45" customHeight="1" x14ac:dyDescent="0.25">
      <c r="B18" s="71" t="s">
        <v>55</v>
      </c>
      <c r="C18" s="167" t="s">
        <v>44</v>
      </c>
      <c r="D18" s="167">
        <v>152</v>
      </c>
      <c r="E18" s="322" t="s">
        <v>72</v>
      </c>
      <c r="F18" s="322"/>
      <c r="G18" s="322"/>
      <c r="H18" s="322"/>
      <c r="I18" s="322"/>
      <c r="J18" s="69">
        <v>40000</v>
      </c>
      <c r="K18" s="217">
        <v>0</v>
      </c>
      <c r="L18" s="74">
        <f>K18</f>
        <v>0</v>
      </c>
      <c r="M18" s="76">
        <f t="shared" si="0"/>
        <v>0</v>
      </c>
      <c r="N18" s="125"/>
      <c r="Q18" s="125">
        <f t="shared" si="1"/>
        <v>0</v>
      </c>
      <c r="R18" s="12"/>
      <c r="S18" s="213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2:41" s="1" customFormat="1" ht="45" customHeight="1" thickBot="1" x14ac:dyDescent="0.3">
      <c r="B19" s="71" t="s">
        <v>56</v>
      </c>
      <c r="C19" s="167" t="s">
        <v>44</v>
      </c>
      <c r="D19" s="167">
        <v>152</v>
      </c>
      <c r="E19" s="322" t="s">
        <v>73</v>
      </c>
      <c r="F19" s="322"/>
      <c r="G19" s="322"/>
      <c r="H19" s="322"/>
      <c r="I19" s="322"/>
      <c r="J19" s="69">
        <v>1463</v>
      </c>
      <c r="K19" s="217"/>
      <c r="L19" s="74">
        <f>K19</f>
        <v>0</v>
      </c>
      <c r="M19" s="76">
        <f t="shared" si="0"/>
        <v>0</v>
      </c>
      <c r="N19" s="125"/>
      <c r="Q19" s="125">
        <f t="shared" si="1"/>
        <v>0</v>
      </c>
      <c r="R19" s="12"/>
      <c r="S19" s="213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2:41" s="1" customFormat="1" ht="18" thickBot="1" x14ac:dyDescent="0.3">
      <c r="B20" s="77" t="s">
        <v>27</v>
      </c>
      <c r="C20" s="78"/>
      <c r="D20" s="171"/>
      <c r="E20" s="78"/>
      <c r="F20" s="78"/>
      <c r="G20" s="78"/>
      <c r="H20" s="261" t="str">
        <f>IF($M$7&gt;$H$5,"hodnota není v limitu"," možno ještě rozdělit")</f>
        <v xml:space="preserve"> možno ještě rozdělit</v>
      </c>
      <c r="I20" s="78"/>
      <c r="J20" s="79">
        <f>J7</f>
        <v>0</v>
      </c>
      <c r="K20" s="79"/>
      <c r="L20" s="80">
        <f>L7</f>
        <v>0</v>
      </c>
      <c r="M20" s="81">
        <f>M7</f>
        <v>0</v>
      </c>
      <c r="N20" s="125"/>
      <c r="O20" s="12"/>
      <c r="P20" s="12"/>
      <c r="Q20" s="125"/>
      <c r="R20" s="12"/>
      <c r="S20" s="12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G20" s="12"/>
      <c r="AJ20" s="12"/>
      <c r="AK20" s="12"/>
      <c r="AL20" s="12"/>
      <c r="AM20" s="12"/>
      <c r="AN20" s="12"/>
      <c r="AO20" s="12"/>
    </row>
    <row r="21" spans="2:41" s="12" customFormat="1" ht="24.95" hidden="1" customHeight="1" thickBot="1" x14ac:dyDescent="0.3">
      <c r="B21" s="178"/>
      <c r="C21" s="179"/>
      <c r="D21" s="180"/>
      <c r="E21" s="181">
        <f>G21+I21</f>
        <v>0</v>
      </c>
      <c r="F21" s="179"/>
      <c r="G21" s="181">
        <f>M8+M9+M10+M11+M12+M13+M17+M18+M19</f>
        <v>0</v>
      </c>
      <c r="H21" s="181"/>
      <c r="I21" s="181">
        <f>M14+M15+M16</f>
        <v>0</v>
      </c>
      <c r="J21" s="179"/>
      <c r="K21" s="179"/>
      <c r="L21" s="179"/>
      <c r="M21" s="182"/>
      <c r="N21" s="125"/>
      <c r="Q21" s="125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2:41" x14ac:dyDescent="0.25">
      <c r="B22" s="52"/>
      <c r="C22" s="11"/>
      <c r="D22" s="58"/>
      <c r="E22" s="11"/>
      <c r="F22" s="11"/>
      <c r="G22" s="11"/>
      <c r="H22" s="11"/>
      <c r="I22" s="11"/>
      <c r="J22" s="11"/>
      <c r="K22" s="11"/>
      <c r="M22" s="53"/>
      <c r="O22" s="11"/>
      <c r="P22" s="11"/>
      <c r="R22" s="11"/>
      <c r="S22" s="11"/>
      <c r="AD22" s="1"/>
      <c r="AE22" s="1"/>
      <c r="AF22" s="1"/>
    </row>
    <row r="23" spans="2:41" x14ac:dyDescent="0.25">
      <c r="B23" s="52"/>
      <c r="C23" s="11"/>
      <c r="D23" s="58"/>
      <c r="E23" s="11"/>
      <c r="F23" s="11"/>
      <c r="G23" s="11"/>
      <c r="H23" s="11"/>
      <c r="I23" s="11"/>
      <c r="J23" s="11"/>
      <c r="K23" s="11"/>
      <c r="M23" s="53"/>
      <c r="O23" s="11"/>
      <c r="P23" s="11"/>
      <c r="R23" s="11"/>
      <c r="S23" s="11"/>
      <c r="AD23" s="1"/>
      <c r="AE23" s="1"/>
      <c r="AF23" s="1"/>
    </row>
    <row r="24" spans="2:41" x14ac:dyDescent="0.25">
      <c r="B24" s="52"/>
      <c r="C24" s="11"/>
      <c r="D24" s="58"/>
      <c r="E24" s="11"/>
      <c r="F24" s="11"/>
      <c r="G24" s="11"/>
      <c r="H24" s="11"/>
      <c r="I24" s="11"/>
      <c r="J24" s="11"/>
      <c r="K24" s="11"/>
      <c r="M24" s="53"/>
      <c r="O24" s="11"/>
      <c r="P24" s="11"/>
      <c r="R24" s="11"/>
      <c r="S24" s="11"/>
      <c r="AD24" s="1"/>
      <c r="AE24" s="1"/>
      <c r="AF24" s="1"/>
    </row>
    <row r="25" spans="2:41" x14ac:dyDescent="0.25">
      <c r="B25" s="52"/>
      <c r="C25" s="11"/>
      <c r="D25" s="58"/>
      <c r="E25" s="11"/>
      <c r="F25" s="11"/>
      <c r="G25" s="11"/>
      <c r="H25" s="11"/>
      <c r="I25" s="11"/>
      <c r="J25" s="11"/>
      <c r="K25" s="11"/>
      <c r="M25" s="53"/>
      <c r="O25" s="11"/>
      <c r="P25" s="11"/>
      <c r="R25" s="11"/>
      <c r="S25" s="11"/>
      <c r="AD25" s="1"/>
      <c r="AE25" s="1"/>
      <c r="AF25" s="1"/>
    </row>
    <row r="26" spans="2:41" x14ac:dyDescent="0.25">
      <c r="B26" s="52"/>
      <c r="C26" s="11"/>
      <c r="D26" s="58"/>
      <c r="E26" s="11"/>
      <c r="F26" s="11"/>
      <c r="G26" s="11"/>
      <c r="H26" s="11"/>
      <c r="I26" s="11"/>
      <c r="J26" s="11"/>
      <c r="K26" s="11"/>
      <c r="M26" s="53"/>
      <c r="O26" s="11"/>
      <c r="P26" s="11"/>
      <c r="R26" s="11"/>
      <c r="S26" s="11"/>
      <c r="AD26" s="1"/>
      <c r="AE26" s="1"/>
      <c r="AF26" s="1"/>
    </row>
    <row r="27" spans="2:41" x14ac:dyDescent="0.25">
      <c r="B27" s="52"/>
      <c r="C27" s="11"/>
      <c r="D27" s="58"/>
      <c r="E27" s="11"/>
      <c r="F27" s="11"/>
      <c r="G27" s="11"/>
      <c r="H27" s="11"/>
      <c r="I27" s="11"/>
      <c r="J27" s="11"/>
      <c r="K27" s="11"/>
      <c r="M27" s="53"/>
      <c r="O27" s="11"/>
      <c r="P27" s="11"/>
      <c r="R27" s="11"/>
      <c r="S27" s="11"/>
      <c r="AD27" s="1"/>
      <c r="AE27" s="1"/>
      <c r="AF27" s="1"/>
    </row>
    <row r="28" spans="2:41" x14ac:dyDescent="0.25">
      <c r="O28" s="11"/>
      <c r="P28" s="11"/>
      <c r="R28" s="11"/>
      <c r="S28" s="11"/>
      <c r="AD28" s="1"/>
      <c r="AE28" s="1"/>
      <c r="AF28" s="1"/>
    </row>
    <row r="29" spans="2:41" x14ac:dyDescent="0.25">
      <c r="O29" s="11"/>
      <c r="P29" s="11"/>
      <c r="R29" s="11"/>
      <c r="S29" s="11"/>
      <c r="AD29" s="1"/>
      <c r="AE29" s="1"/>
      <c r="AF29" s="1"/>
    </row>
    <row r="30" spans="2:41" x14ac:dyDescent="0.25">
      <c r="O30" s="11"/>
      <c r="P30" s="11"/>
      <c r="R30" s="11"/>
      <c r="S30" s="11"/>
      <c r="AD30" s="1"/>
      <c r="AE30" s="1"/>
      <c r="AF30" s="1"/>
    </row>
    <row r="31" spans="2:41" x14ac:dyDescent="0.25">
      <c r="AD31" s="1"/>
      <c r="AE31" s="1"/>
      <c r="AF31" s="1"/>
    </row>
    <row r="32" spans="2:41" x14ac:dyDescent="0.25">
      <c r="AD32" s="1"/>
      <c r="AE32" s="1"/>
      <c r="AF32" s="1"/>
    </row>
    <row r="33" spans="20:32" x14ac:dyDescent="0.25">
      <c r="AD33" s="1"/>
      <c r="AE33" s="1"/>
      <c r="AF33" s="1"/>
    </row>
    <row r="34" spans="20:32" x14ac:dyDescent="0.25">
      <c r="AD34" s="1"/>
      <c r="AE34" s="1"/>
      <c r="AF34" s="1"/>
    </row>
    <row r="35" spans="20:32" x14ac:dyDescent="0.25">
      <c r="AD35" s="1"/>
      <c r="AE35" s="1"/>
      <c r="AF35" s="1"/>
    </row>
    <row r="36" spans="20:32" x14ac:dyDescent="0.25">
      <c r="AD36" s="1"/>
      <c r="AE36" s="1"/>
      <c r="AF36" s="1"/>
    </row>
    <row r="37" spans="20:32" x14ac:dyDescent="0.25">
      <c r="AD37" s="1"/>
      <c r="AE37" s="1"/>
      <c r="AF37" s="12"/>
    </row>
    <row r="38" spans="20:32" x14ac:dyDescent="0.25"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12"/>
      <c r="AE38" s="12"/>
    </row>
  </sheetData>
  <sheetProtection algorithmName="SHA-512" hashValue="SE7y08ztPND5YRL/ZlX9yr4/CMHgkirtoiFVudDOh1KxEvBQd0fFEBXHdu/0B93WQeRUwFpdwHSc7KJijqkqXg==" saltValue="6A5bx54NpAWnLkZZ3qCIJQ==" spinCount="100000" sheet="1" objects="1" scenarios="1" autoFilter="0"/>
  <mergeCells count="19">
    <mergeCell ref="E19:I19"/>
    <mergeCell ref="E15:I15"/>
    <mergeCell ref="E16:I16"/>
    <mergeCell ref="E17:I17"/>
    <mergeCell ref="E8:I8"/>
    <mergeCell ref="E9:I9"/>
    <mergeCell ref="E10:I10"/>
    <mergeCell ref="E11:I11"/>
    <mergeCell ref="E12:I12"/>
    <mergeCell ref="E13:I13"/>
    <mergeCell ref="E14:I14"/>
    <mergeCell ref="E18:I18"/>
    <mergeCell ref="O2:O6"/>
    <mergeCell ref="P2:P6"/>
    <mergeCell ref="S2:S6"/>
    <mergeCell ref="B3:I3"/>
    <mergeCell ref="M2:M6"/>
    <mergeCell ref="J2:J6"/>
    <mergeCell ref="K2:K6"/>
  </mergeCells>
  <conditionalFormatting sqref="E5">
    <cfRule type="cellIs" dxfId="27" priority="84" stopIfTrue="1" operator="lessThan">
      <formula>0</formula>
    </cfRule>
    <cfRule type="cellIs" dxfId="26" priority="85" operator="greaterThan">
      <formula>2000</formula>
    </cfRule>
  </conditionalFormatting>
  <conditionalFormatting sqref="F5">
    <cfRule type="cellIs" dxfId="25" priority="63" stopIfTrue="1" operator="lessThan">
      <formula>0</formula>
    </cfRule>
    <cfRule type="cellIs" dxfId="24" priority="64" operator="greaterThan">
      <formula>2000</formula>
    </cfRule>
  </conditionalFormatting>
  <conditionalFormatting sqref="E5:F5">
    <cfRule type="expression" dxfId="23" priority="142">
      <formula>#REF!=1</formula>
    </cfRule>
  </conditionalFormatting>
  <conditionalFormatting sqref="R8:R19">
    <cfRule type="expression" dxfId="22" priority="27">
      <formula>Q8=1</formula>
    </cfRule>
  </conditionalFormatting>
  <conditionalFormatting sqref="H20:M20 H7:M7">
    <cfRule type="expression" dxfId="21" priority="154" stopIfTrue="1">
      <formula>$M$7&gt;$H$5</formula>
    </cfRule>
  </conditionalFormatting>
  <conditionalFormatting sqref="O8:P11">
    <cfRule type="expression" dxfId="20" priority="162">
      <formula>$G$5="Ano"</formula>
    </cfRule>
  </conditionalFormatting>
  <conditionalFormatting sqref="K8:K11">
    <cfRule type="expression" dxfId="19" priority="184">
      <formula>$G$5="Ano"</formula>
    </cfRule>
  </conditionalFormatting>
  <dataValidations xWindow="1022" yWindow="348" count="3">
    <dataValidation type="whole" allowBlank="1" showInputMessage="1" showErrorMessage="1" sqref="K15:K19" xr:uid="{00000000-0002-0000-0200-000000000000}">
      <formula1>0</formula1>
      <formula2>999999</formula2>
    </dataValidation>
    <dataValidation type="list" allowBlank="1" showInputMessage="1" showErrorMessage="1" sqref="G5" xr:uid="{00000000-0002-0000-0200-000001000000}">
      <formula1>"Ano,Ne"</formula1>
    </dataValidation>
    <dataValidation type="whole" allowBlank="1" showInputMessage="1" showErrorMessage="1" sqref="E5:F5" xr:uid="{00000000-0002-0000-0200-000002000000}">
      <formula1>0</formula1>
      <formula2>10000</formula2>
    </dataValidation>
  </dataValidations>
  <hyperlinks>
    <hyperlink ref="B1" location="'Úvodní strana'!A1" display="zpět na úvodní stranu" xr:uid="{00000000-0004-0000-0200-000000000000}"/>
  </hyperlinks>
  <pageMargins left="0.51181102362204722" right="0.31496062992125984" top="0.39370078740157483" bottom="0.3937007874015748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22" yWindow="348" count="2">
        <x14:dataValidation type="list" allowBlank="1" showInputMessage="1" showErrorMessage="1" xr:uid="{2A904010-3727-44EE-B3BB-736A4CA98635}">
          <x14:formula1>
            <xm:f>data!$B$1:$B$37</xm:f>
          </x14:formula1>
          <xm:sqref>P8:P14</xm:sqref>
        </x14:dataValidation>
        <x14:dataValidation type="list" allowBlank="1" showInputMessage="1" showErrorMessage="1" xr:uid="{31B70160-A4E5-41AF-944A-17C306724E1B}">
          <x14:formula1>
            <xm:f>data!$A$1:$A$41</xm:f>
          </x14:formula1>
          <xm:sqref>O8:O14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4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4" customWidth="1"/>
    <col min="3" max="3" width="5" style="54" hidden="1" customWidth="1"/>
    <col min="4" max="4" width="9.140625" style="54" hidden="1" customWidth="1"/>
    <col min="5" max="6" width="16.5703125" style="2" customWidth="1"/>
    <col min="7" max="7" width="17.5703125" style="2" customWidth="1"/>
    <col min="8" max="8" width="10.5703125" style="2" customWidth="1"/>
    <col min="9" max="9" width="11.5703125" style="2" customWidth="1"/>
    <col min="10" max="10" width="13.5703125" style="2" customWidth="1"/>
    <col min="11" max="11" width="10.140625" style="11" hidden="1" customWidth="1"/>
    <col min="12" max="12" width="15.5703125" style="3" customWidth="1"/>
    <col min="13" max="13" width="3.7109375" style="11" customWidth="1"/>
    <col min="14" max="15" width="11.5703125" style="2" customWidth="1"/>
    <col min="16" max="16" width="1.5703125" style="124" customWidth="1"/>
    <col min="17" max="17" width="1.5703125" style="2" customWidth="1"/>
    <col min="18" max="18" width="130.5703125" style="2" customWidth="1"/>
    <col min="19" max="21" width="11.28515625" style="2" customWidth="1"/>
    <col min="22" max="22" width="4.28515625" style="2" customWidth="1"/>
    <col min="23" max="16384" width="9.140625" style="2"/>
  </cols>
  <sheetData>
    <row r="1" spans="2:23" ht="15.75" thickBot="1" x14ac:dyDescent="0.3">
      <c r="B1" s="13" t="s">
        <v>17</v>
      </c>
    </row>
    <row r="2" spans="2:23" ht="9.9499999999999993" customHeight="1" x14ac:dyDescent="0.25">
      <c r="B2" s="85"/>
      <c r="C2" s="86"/>
      <c r="D2" s="86"/>
      <c r="E2" s="87"/>
      <c r="F2" s="87"/>
      <c r="G2" s="87"/>
      <c r="H2" s="87"/>
      <c r="I2" s="330" t="s">
        <v>6</v>
      </c>
      <c r="J2" s="333" t="s">
        <v>25</v>
      </c>
      <c r="K2" s="88">
        <v>400000</v>
      </c>
      <c r="L2" s="336" t="s">
        <v>7</v>
      </c>
      <c r="M2" s="264"/>
      <c r="N2" s="330" t="s">
        <v>92</v>
      </c>
      <c r="O2" s="330" t="s">
        <v>93</v>
      </c>
      <c r="R2" s="327" t="s">
        <v>94</v>
      </c>
    </row>
    <row r="3" spans="2:23" ht="26.1" customHeight="1" x14ac:dyDescent="0.25">
      <c r="B3" s="325" t="s">
        <v>22</v>
      </c>
      <c r="C3" s="326"/>
      <c r="D3" s="326"/>
      <c r="E3" s="326"/>
      <c r="F3" s="326"/>
      <c r="G3" s="326"/>
      <c r="H3" s="326"/>
      <c r="I3" s="331"/>
      <c r="J3" s="334"/>
      <c r="K3" s="88">
        <v>4000</v>
      </c>
      <c r="L3" s="337"/>
      <c r="M3" s="265"/>
      <c r="N3" s="331"/>
      <c r="O3" s="331"/>
      <c r="R3" s="328"/>
    </row>
    <row r="4" spans="2:23" ht="53.1" customHeight="1" x14ac:dyDescent="0.3">
      <c r="B4" s="90"/>
      <c r="C4" s="91"/>
      <c r="D4" s="91"/>
      <c r="E4" s="97" t="s">
        <v>34</v>
      </c>
      <c r="F4" s="97" t="s">
        <v>35</v>
      </c>
      <c r="G4" s="98" t="s">
        <v>5</v>
      </c>
      <c r="H4" s="220"/>
      <c r="I4" s="331"/>
      <c r="J4" s="334"/>
      <c r="K4" s="88">
        <v>1000</v>
      </c>
      <c r="L4" s="337"/>
      <c r="M4" s="264"/>
      <c r="N4" s="331"/>
      <c r="O4" s="331"/>
      <c r="P4" s="210"/>
      <c r="Q4" s="211"/>
      <c r="R4" s="328"/>
    </row>
    <row r="5" spans="2:23" s="1" customFormat="1" ht="27.95" customHeight="1" x14ac:dyDescent="0.3">
      <c r="B5" s="90"/>
      <c r="C5" s="91"/>
      <c r="D5" s="91"/>
      <c r="E5" s="37">
        <v>0</v>
      </c>
      <c r="F5" s="37">
        <v>0</v>
      </c>
      <c r="G5" s="96">
        <f>K6</f>
        <v>0</v>
      </c>
      <c r="H5" s="94"/>
      <c r="I5" s="331"/>
      <c r="J5" s="334"/>
      <c r="K5" s="89">
        <f>IF((E5+F5=0),IF(L7&gt;0,1,0),0)</f>
        <v>0</v>
      </c>
      <c r="L5" s="337"/>
      <c r="M5" s="264"/>
      <c r="N5" s="331"/>
      <c r="O5" s="331"/>
      <c r="P5" s="210"/>
      <c r="Q5" s="211"/>
      <c r="R5" s="328"/>
    </row>
    <row r="6" spans="2:23" s="1" customFormat="1" ht="17.100000000000001" customHeight="1" thickBot="1" x14ac:dyDescent="0.3">
      <c r="B6" s="92"/>
      <c r="C6" s="93"/>
      <c r="D6" s="93"/>
      <c r="E6" s="94"/>
      <c r="F6" s="94"/>
      <c r="G6" s="94"/>
      <c r="H6" s="94"/>
      <c r="I6" s="332"/>
      <c r="J6" s="335"/>
      <c r="K6" s="122">
        <f>IF(E5+F5&gt;0,K2+K3*E5+K4*F5,0)</f>
        <v>0</v>
      </c>
      <c r="L6" s="338"/>
      <c r="M6" s="264"/>
      <c r="N6" s="332"/>
      <c r="O6" s="332"/>
      <c r="P6" s="210"/>
      <c r="Q6" s="211"/>
      <c r="R6" s="329"/>
    </row>
    <row r="7" spans="2:23" s="1" customFormat="1" ht="21" customHeight="1" thickBot="1" x14ac:dyDescent="0.3">
      <c r="B7" s="258" t="s">
        <v>26</v>
      </c>
      <c r="C7" s="259"/>
      <c r="D7" s="259"/>
      <c r="E7" s="259"/>
      <c r="F7" s="259"/>
      <c r="G7" s="260" t="str">
        <f>G11</f>
        <v xml:space="preserve"> možno ještě rozdělit</v>
      </c>
      <c r="H7" s="255"/>
      <c r="I7" s="119">
        <f>IF(L7&gt;$G$5," ",K7 )</f>
        <v>0</v>
      </c>
      <c r="J7" s="121"/>
      <c r="K7" s="123">
        <f>G5-L7</f>
        <v>0</v>
      </c>
      <c r="L7" s="120">
        <f>SUM(L8:L10)</f>
        <v>0</v>
      </c>
      <c r="M7" s="264"/>
      <c r="P7" s="125"/>
    </row>
    <row r="8" spans="2:23" s="1" customFormat="1" ht="45" customHeight="1" thickBot="1" x14ac:dyDescent="0.3">
      <c r="B8" s="82" t="s">
        <v>57</v>
      </c>
      <c r="C8" s="164" t="s">
        <v>51</v>
      </c>
      <c r="D8" s="165">
        <v>149</v>
      </c>
      <c r="E8" s="324" t="s">
        <v>74</v>
      </c>
      <c r="F8" s="324"/>
      <c r="G8" s="324"/>
      <c r="H8" s="324"/>
      <c r="I8" s="83">
        <v>343</v>
      </c>
      <c r="J8" s="222">
        <f>IF($G$5="Ano",0,INT(O8/12*1720*N8))</f>
        <v>0</v>
      </c>
      <c r="K8" s="84">
        <f>J8</f>
        <v>0</v>
      </c>
      <c r="L8" s="95">
        <f>I8*K8</f>
        <v>0</v>
      </c>
      <c r="M8" s="264"/>
      <c r="N8" s="212">
        <v>0</v>
      </c>
      <c r="O8" s="212">
        <v>0</v>
      </c>
      <c r="P8" s="125">
        <f t="shared" ref="P8:P10" si="0">IF(L8&gt;0,IF(LEN(R8)&lt;6,1,0),0)</f>
        <v>0</v>
      </c>
      <c r="Q8" s="12"/>
      <c r="R8" s="213"/>
    </row>
    <row r="9" spans="2:23" s="1" customFormat="1" ht="45" customHeight="1" x14ac:dyDescent="0.25">
      <c r="B9" s="82" t="s">
        <v>58</v>
      </c>
      <c r="C9" s="164" t="s">
        <v>51</v>
      </c>
      <c r="D9" s="165">
        <v>149</v>
      </c>
      <c r="E9" s="324" t="s">
        <v>75</v>
      </c>
      <c r="F9" s="324"/>
      <c r="G9" s="324"/>
      <c r="H9" s="324"/>
      <c r="I9" s="83">
        <v>3925</v>
      </c>
      <c r="J9" s="217">
        <v>0</v>
      </c>
      <c r="K9" s="84">
        <f>J9</f>
        <v>0</v>
      </c>
      <c r="L9" s="95">
        <f>I9*K9</f>
        <v>0</v>
      </c>
      <c r="M9" s="11"/>
      <c r="P9" s="125">
        <f t="shared" si="0"/>
        <v>0</v>
      </c>
      <c r="Q9" s="12"/>
      <c r="R9" s="213"/>
    </row>
    <row r="10" spans="2:23" s="1" customFormat="1" ht="45" customHeight="1" thickBot="1" x14ac:dyDescent="0.3">
      <c r="B10" s="82" t="s">
        <v>59</v>
      </c>
      <c r="C10" s="167" t="s">
        <v>44</v>
      </c>
      <c r="D10" s="167">
        <v>152</v>
      </c>
      <c r="E10" s="324" t="s">
        <v>76</v>
      </c>
      <c r="F10" s="324"/>
      <c r="G10" s="324"/>
      <c r="H10" s="324"/>
      <c r="I10" s="83">
        <v>40000</v>
      </c>
      <c r="J10" s="217">
        <v>0</v>
      </c>
      <c r="K10" s="84">
        <f>J10</f>
        <v>0</v>
      </c>
      <c r="L10" s="95">
        <f>I10*K10</f>
        <v>0</v>
      </c>
      <c r="M10" s="55"/>
      <c r="P10" s="125">
        <f t="shared" si="0"/>
        <v>0</v>
      </c>
      <c r="Q10" s="12"/>
      <c r="R10" s="213"/>
    </row>
    <row r="11" spans="2:23" s="1" customFormat="1" ht="18" thickBot="1" x14ac:dyDescent="0.3">
      <c r="B11" s="253" t="s">
        <v>26</v>
      </c>
      <c r="C11" s="254"/>
      <c r="D11" s="254"/>
      <c r="E11" s="255"/>
      <c r="F11" s="255"/>
      <c r="G11" s="260" t="str">
        <f>IF($L$7&gt;$G$5,"hodnota není v limitu"," možno ještě rozdělit")</f>
        <v xml:space="preserve"> možno ještě rozdělit</v>
      </c>
      <c r="H11" s="255"/>
      <c r="I11" s="119">
        <f>I7</f>
        <v>0</v>
      </c>
      <c r="J11" s="119"/>
      <c r="K11" s="123">
        <f>K7</f>
        <v>0</v>
      </c>
      <c r="L11" s="120">
        <f>L7</f>
        <v>0</v>
      </c>
      <c r="M11" s="55"/>
      <c r="O11" s="12"/>
      <c r="P11" s="125"/>
      <c r="Q11" s="12"/>
      <c r="R11" s="12"/>
      <c r="S11" s="12"/>
      <c r="T11" s="12"/>
      <c r="U11" s="12"/>
      <c r="V11" s="12"/>
      <c r="W11" s="12"/>
    </row>
    <row r="12" spans="2:23" s="12" customFormat="1" ht="21" hidden="1" customHeight="1" thickBot="1" x14ac:dyDescent="0.3">
      <c r="B12" s="111"/>
      <c r="C12" s="112"/>
      <c r="D12" s="112"/>
      <c r="E12" s="183">
        <f>G12+H12</f>
        <v>0</v>
      </c>
      <c r="F12" s="183"/>
      <c r="G12" s="183">
        <f>L10</f>
        <v>0</v>
      </c>
      <c r="H12" s="183">
        <f>L8+L9</f>
        <v>0</v>
      </c>
      <c r="I12" s="113"/>
      <c r="J12" s="113"/>
      <c r="K12" s="113"/>
      <c r="L12" s="114"/>
      <c r="M12" s="11"/>
      <c r="N12" s="1"/>
      <c r="O12" s="11"/>
      <c r="P12" s="124"/>
      <c r="Q12" s="11"/>
      <c r="R12" s="11"/>
      <c r="S12" s="11"/>
      <c r="T12" s="11"/>
      <c r="U12" s="11"/>
      <c r="V12" s="11"/>
      <c r="W12" s="11"/>
    </row>
    <row r="13" spans="2:23" x14ac:dyDescent="0.25">
      <c r="B13" s="52"/>
      <c r="C13" s="55"/>
      <c r="D13" s="55"/>
      <c r="E13" s="11"/>
      <c r="F13" s="11"/>
      <c r="G13" s="11"/>
      <c r="H13" s="11"/>
      <c r="I13" s="11"/>
      <c r="J13" s="11"/>
      <c r="L13" s="53"/>
      <c r="N13" s="1"/>
      <c r="O13" s="11"/>
      <c r="Q13" s="11"/>
      <c r="R13" s="11"/>
    </row>
    <row r="14" spans="2:23" x14ac:dyDescent="0.25">
      <c r="B14" s="52"/>
      <c r="C14" s="55"/>
      <c r="D14" s="55"/>
      <c r="E14" s="11"/>
      <c r="F14" s="11"/>
      <c r="G14" s="11"/>
      <c r="H14" s="11"/>
      <c r="I14" s="11"/>
      <c r="J14" s="11"/>
      <c r="L14" s="11"/>
      <c r="N14" s="1"/>
      <c r="O14" s="11"/>
      <c r="Q14" s="11"/>
      <c r="R14" s="11"/>
    </row>
    <row r="15" spans="2:23" x14ac:dyDescent="0.25">
      <c r="B15" s="52"/>
      <c r="C15" s="55"/>
      <c r="D15" s="55"/>
      <c r="E15" s="11"/>
      <c r="F15" s="11"/>
      <c r="G15" s="11"/>
      <c r="H15" s="11"/>
      <c r="I15" s="11"/>
      <c r="J15" s="11"/>
      <c r="L15" s="11"/>
      <c r="N15" s="1"/>
      <c r="O15" s="11"/>
      <c r="Q15" s="11"/>
      <c r="R15" s="11"/>
    </row>
    <row r="16" spans="2:23" x14ac:dyDescent="0.25">
      <c r="B16" s="52"/>
      <c r="C16" s="55"/>
      <c r="D16" s="55"/>
      <c r="E16" s="11"/>
      <c r="F16" s="11"/>
      <c r="G16" s="11"/>
      <c r="H16" s="11"/>
      <c r="I16" s="11"/>
      <c r="J16" s="11"/>
      <c r="L16" s="11"/>
      <c r="N16" s="1"/>
      <c r="O16" s="11"/>
      <c r="Q16" s="11"/>
      <c r="R16" s="11"/>
    </row>
    <row r="17" spans="2:18" x14ac:dyDescent="0.25">
      <c r="B17" s="52"/>
      <c r="C17" s="55"/>
      <c r="D17" s="55"/>
      <c r="E17" s="11"/>
      <c r="F17" s="11"/>
      <c r="G17" s="11"/>
      <c r="H17" s="11"/>
      <c r="I17" s="11"/>
      <c r="J17" s="11"/>
      <c r="L17" s="11"/>
      <c r="N17" s="1"/>
      <c r="O17" s="11"/>
      <c r="Q17" s="11"/>
      <c r="R17" s="11"/>
    </row>
    <row r="18" spans="2:18" x14ac:dyDescent="0.25">
      <c r="B18" s="52"/>
      <c r="C18" s="55"/>
      <c r="D18" s="55"/>
      <c r="E18" s="11"/>
      <c r="F18" s="11"/>
      <c r="G18" s="11"/>
      <c r="H18" s="11"/>
      <c r="I18" s="11"/>
      <c r="J18" s="11"/>
      <c r="L18" s="11"/>
      <c r="N18" s="1"/>
      <c r="O18" s="11"/>
      <c r="Q18" s="11"/>
      <c r="R18" s="11"/>
    </row>
    <row r="19" spans="2:18" x14ac:dyDescent="0.25">
      <c r="J19" s="11"/>
      <c r="L19" s="11"/>
      <c r="N19" s="1"/>
      <c r="O19" s="11"/>
      <c r="Q19" s="11"/>
      <c r="R19" s="11"/>
    </row>
    <row r="20" spans="2:18" x14ac:dyDescent="0.25">
      <c r="J20" s="11"/>
      <c r="L20" s="11"/>
      <c r="N20" s="12"/>
      <c r="O20" s="11"/>
      <c r="Q20" s="11"/>
      <c r="R20" s="11"/>
    </row>
    <row r="21" spans="2:18" x14ac:dyDescent="0.25">
      <c r="J21" s="11"/>
      <c r="L21" s="11"/>
      <c r="N21" s="12"/>
    </row>
    <row r="22" spans="2:18" x14ac:dyDescent="0.25">
      <c r="J22" s="11"/>
      <c r="L22" s="11"/>
      <c r="N22" s="11"/>
    </row>
    <row r="23" spans="2:18" x14ac:dyDescent="0.25">
      <c r="J23" s="11"/>
      <c r="L23" s="11"/>
      <c r="N23" s="11"/>
    </row>
    <row r="24" spans="2:18" x14ac:dyDescent="0.25">
      <c r="J24" s="11"/>
      <c r="L24" s="11"/>
      <c r="N24" s="11"/>
    </row>
    <row r="25" spans="2:18" x14ac:dyDescent="0.25">
      <c r="J25" s="11"/>
      <c r="L25" s="11"/>
      <c r="N25" s="11"/>
    </row>
    <row r="26" spans="2:18" x14ac:dyDescent="0.25">
      <c r="J26" s="11"/>
      <c r="L26" s="11"/>
      <c r="N26" s="11"/>
    </row>
    <row r="27" spans="2:18" x14ac:dyDescent="0.25">
      <c r="J27" s="11"/>
      <c r="L27" s="11"/>
      <c r="N27" s="11"/>
    </row>
    <row r="28" spans="2:18" x14ac:dyDescent="0.25">
      <c r="J28" s="11"/>
      <c r="L28" s="11"/>
      <c r="N28" s="11"/>
    </row>
    <row r="29" spans="2:18" x14ac:dyDescent="0.25">
      <c r="J29" s="11"/>
      <c r="L29" s="11"/>
      <c r="N29" s="11"/>
    </row>
    <row r="30" spans="2:18" x14ac:dyDescent="0.25">
      <c r="J30" s="11"/>
      <c r="L30" s="11"/>
      <c r="N30" s="11"/>
    </row>
    <row r="31" spans="2:18" x14ac:dyDescent="0.25">
      <c r="J31" s="11"/>
      <c r="L31" s="11"/>
    </row>
    <row r="32" spans="2:18" x14ac:dyDescent="0.25">
      <c r="J32" s="11"/>
      <c r="L32" s="11"/>
    </row>
    <row r="33" spans="10:12" x14ac:dyDescent="0.25">
      <c r="J33" s="11"/>
      <c r="L33" s="11"/>
    </row>
    <row r="34" spans="10:12" x14ac:dyDescent="0.25">
      <c r="J34" s="11"/>
      <c r="L34" s="11"/>
    </row>
  </sheetData>
  <sheetProtection algorithmName="SHA-512" hashValue="Q36HI34/1+K8abZaE3xv2DizGy1qhApJQmh5UtaNwJJW9hJW8PbLbPHEzT+9ie/XoWXBKYKPlbYFEPEwqWF46w==" saltValue="4ddVAyTt+JUYhl10XCqNtA==" spinCount="100000" sheet="1" objects="1" scenarios="1" autoFilter="0"/>
  <mergeCells count="10">
    <mergeCell ref="E10:H10"/>
    <mergeCell ref="E9:H9"/>
    <mergeCell ref="E8:H8"/>
    <mergeCell ref="B3:H3"/>
    <mergeCell ref="R2:R6"/>
    <mergeCell ref="I2:I6"/>
    <mergeCell ref="J2:J6"/>
    <mergeCell ref="L2:L6"/>
    <mergeCell ref="N2:N6"/>
    <mergeCell ref="O2:O6"/>
  </mergeCells>
  <conditionalFormatting sqref="E5:F5">
    <cfRule type="cellIs" dxfId="18" priority="50" stopIfTrue="1" operator="lessThan">
      <formula>0</formula>
    </cfRule>
    <cfRule type="cellIs" dxfId="17" priority="51" operator="greaterThan">
      <formula>2000</formula>
    </cfRule>
  </conditionalFormatting>
  <conditionalFormatting sqref="E5:F5">
    <cfRule type="expression" dxfId="16" priority="49">
      <formula>$K$6=1</formula>
    </cfRule>
  </conditionalFormatting>
  <conditionalFormatting sqref="Q8:Q10">
    <cfRule type="expression" dxfId="15" priority="9">
      <formula>P8=1</formula>
    </cfRule>
  </conditionalFormatting>
  <conditionalFormatting sqref="N8:O8">
    <cfRule type="expression" dxfId="14" priority="10">
      <formula>$F$5="Ano"</formula>
    </cfRule>
  </conditionalFormatting>
  <conditionalFormatting sqref="N8:O8">
    <cfRule type="expression" dxfId="13" priority="11">
      <formula>$L$4=1</formula>
    </cfRule>
    <cfRule type="expression" dxfId="12" priority="12">
      <formula>$G$5="Ano"</formula>
    </cfRule>
  </conditionalFormatting>
  <conditionalFormatting sqref="J8">
    <cfRule type="expression" dxfId="11" priority="8">
      <formula>$E$5="Ano"</formula>
    </cfRule>
  </conditionalFormatting>
  <conditionalFormatting sqref="G11:L11 G7:L7">
    <cfRule type="expression" dxfId="10" priority="1">
      <formula>$L$7&gt;$G$5</formula>
    </cfRule>
  </conditionalFormatting>
  <dataValidations count="2">
    <dataValidation type="whole" allowBlank="1" showInputMessage="1" showErrorMessage="1" sqref="J9:J10" xr:uid="{00000000-0002-0000-0300-000001000000}">
      <formula1>0</formula1>
      <formula2>999999</formula2>
    </dataValidation>
    <dataValidation type="whole" allowBlank="1" showInputMessage="1" showErrorMessage="1" sqref="F5 E5" xr:uid="{00000000-0002-0000-0300-000005000000}">
      <formula1>0</formula1>
      <formula2>10000</formula2>
    </dataValidation>
  </dataValidations>
  <hyperlinks>
    <hyperlink ref="B1" location="'Úvodní strana'!A1" display="zpět na úvodní stranu" xr:uid="{00000000-0004-0000-0300-000000000000}"/>
  </hyperlinks>
  <pageMargins left="0.51181102362204722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AF811F-ABCD-47EB-AC5A-AD47D14BFBB9}">
          <x14:formula1>
            <xm:f>data!$A$1:$A$41</xm:f>
          </x14:formula1>
          <xm:sqref>N8</xm:sqref>
        </x14:dataValidation>
        <x14:dataValidation type="list" allowBlank="1" showInputMessage="1" showErrorMessage="1" xr:uid="{6A47E39C-E205-4582-AE9C-55F311DB5769}">
          <x14:formula1>
            <xm:f>data!$B$1:$B$37</xm:f>
          </x14:formula1>
          <xm:sqref>O8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P58"/>
  <sheetViews>
    <sheetView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4" customWidth="1"/>
    <col min="3" max="3" width="5.140625" style="2" hidden="1" customWidth="1"/>
    <col min="4" max="4" width="6.85546875" style="2" hidden="1" customWidth="1"/>
    <col min="5" max="6" width="16.5703125" style="2" customWidth="1"/>
    <col min="7" max="7" width="17.5703125" style="2" customWidth="1"/>
    <col min="8" max="8" width="10.5703125" style="2" customWidth="1"/>
    <col min="9" max="9" width="11.5703125" style="2" customWidth="1"/>
    <col min="10" max="10" width="13.5703125" style="2" customWidth="1"/>
    <col min="11" max="11" width="6.85546875" style="11" hidden="1" customWidth="1"/>
    <col min="12" max="12" width="15.5703125" style="3" customWidth="1"/>
    <col min="13" max="13" width="3.7109375" style="55" customWidth="1"/>
    <col min="14" max="15" width="11.5703125" style="3" customWidth="1"/>
    <col min="16" max="16" width="1.5703125" style="124" customWidth="1"/>
    <col min="17" max="17" width="1.5703125" style="2" customWidth="1"/>
    <col min="18" max="18" width="130.5703125" style="2" customWidth="1"/>
    <col min="19" max="20" width="7" style="54" customWidth="1"/>
    <col min="21" max="24" width="7" style="2" customWidth="1"/>
    <col min="25" max="30" width="7" style="54" customWidth="1"/>
    <col min="31" max="31" width="8.5703125" style="2" customWidth="1"/>
    <col min="32" max="32" width="4.28515625" style="2" customWidth="1"/>
    <col min="33" max="33" width="15" style="2" customWidth="1"/>
    <col min="34" max="40" width="11.28515625" style="2" customWidth="1"/>
    <col min="41" max="41" width="4.28515625" style="2" customWidth="1"/>
    <col min="42" max="16384" width="9.140625" style="2"/>
  </cols>
  <sheetData>
    <row r="1" spans="2:42" ht="15.75" thickBot="1" x14ac:dyDescent="0.3">
      <c r="B1" s="13" t="s">
        <v>17</v>
      </c>
    </row>
    <row r="2" spans="2:42" ht="9.9499999999999993" customHeight="1" x14ac:dyDescent="0.25">
      <c r="B2" s="5"/>
      <c r="C2" s="7"/>
      <c r="D2" s="7"/>
      <c r="E2" s="7"/>
      <c r="F2" s="7"/>
      <c r="G2" s="7"/>
      <c r="H2" s="7"/>
      <c r="I2" s="361" t="s">
        <v>6</v>
      </c>
      <c r="J2" s="339" t="s">
        <v>99</v>
      </c>
      <c r="K2" s="223">
        <f>IF(F5="Ano",250000,0)</f>
        <v>0</v>
      </c>
      <c r="L2" s="342" t="s">
        <v>7</v>
      </c>
      <c r="N2" s="345" t="s">
        <v>39</v>
      </c>
      <c r="O2" s="346"/>
      <c r="R2" s="351" t="s">
        <v>103</v>
      </c>
    </row>
    <row r="3" spans="2:42" ht="26.1" customHeight="1" x14ac:dyDescent="0.25">
      <c r="B3" s="358" t="s">
        <v>30</v>
      </c>
      <c r="C3" s="359"/>
      <c r="D3" s="359"/>
      <c r="E3" s="359"/>
      <c r="F3" s="359"/>
      <c r="G3" s="359"/>
      <c r="H3" s="360"/>
      <c r="I3" s="362"/>
      <c r="J3" s="340"/>
      <c r="K3" s="107">
        <v>2500</v>
      </c>
      <c r="L3" s="343"/>
      <c r="N3" s="347"/>
      <c r="O3" s="348"/>
      <c r="R3" s="352"/>
    </row>
    <row r="4" spans="2:42" ht="53.1" customHeight="1" thickBot="1" x14ac:dyDescent="0.35">
      <c r="B4" s="6"/>
      <c r="C4" s="8"/>
      <c r="D4" s="8"/>
      <c r="E4" s="104" t="s">
        <v>36</v>
      </c>
      <c r="F4" s="104" t="s">
        <v>96</v>
      </c>
      <c r="G4" s="34" t="s">
        <v>5</v>
      </c>
      <c r="H4" s="9"/>
      <c r="I4" s="362"/>
      <c r="J4" s="340"/>
      <c r="K4" s="107"/>
      <c r="L4" s="343"/>
      <c r="N4" s="349"/>
      <c r="O4" s="350"/>
      <c r="P4" s="210"/>
      <c r="Q4" s="211"/>
      <c r="R4" s="352"/>
    </row>
    <row r="5" spans="2:42" s="1" customFormat="1" ht="27.95" customHeight="1" x14ac:dyDescent="0.3">
      <c r="B5" s="6"/>
      <c r="C5" s="8"/>
      <c r="D5" s="8"/>
      <c r="E5" s="37">
        <v>0</v>
      </c>
      <c r="F5" s="38" t="s">
        <v>29</v>
      </c>
      <c r="G5" s="109">
        <f>K6</f>
        <v>0</v>
      </c>
      <c r="H5" s="10"/>
      <c r="I5" s="362"/>
      <c r="J5" s="340"/>
      <c r="K5" s="108">
        <f>IF((E5=0),IF(L10&gt;0,1,0),0)</f>
        <v>0</v>
      </c>
      <c r="L5" s="343"/>
      <c r="M5" s="55"/>
      <c r="N5" s="154" t="s">
        <v>37</v>
      </c>
      <c r="O5" s="154" t="s">
        <v>38</v>
      </c>
      <c r="P5" s="210"/>
      <c r="Q5" s="211"/>
      <c r="R5" s="352"/>
      <c r="S5" s="54"/>
      <c r="T5" s="54"/>
      <c r="U5" s="2"/>
      <c r="V5" s="2"/>
      <c r="W5" s="2"/>
      <c r="X5" s="2"/>
      <c r="Y5" s="54"/>
      <c r="Z5" s="54"/>
      <c r="AA5" s="54"/>
      <c r="AB5" s="54"/>
      <c r="AC5" s="54"/>
      <c r="AD5" s="54"/>
      <c r="AE5" s="2"/>
      <c r="AF5" s="2"/>
      <c r="AG5" s="2"/>
      <c r="AH5" s="2"/>
      <c r="AI5" s="2"/>
      <c r="AJ5" s="2"/>
    </row>
    <row r="6" spans="2:42" s="1" customFormat="1" ht="17.100000000000001" customHeight="1" thickBot="1" x14ac:dyDescent="0.3">
      <c r="B6" s="105"/>
      <c r="C6" s="106"/>
      <c r="D6" s="106"/>
      <c r="E6" s="106"/>
      <c r="F6" s="106"/>
      <c r="G6" s="106"/>
      <c r="H6" s="106"/>
      <c r="I6" s="363"/>
      <c r="J6" s="341"/>
      <c r="K6" s="108">
        <f>IF(E5&gt;0,K2+E5*K3,0)</f>
        <v>0</v>
      </c>
      <c r="L6" s="344"/>
      <c r="M6" s="58"/>
      <c r="N6" s="155"/>
      <c r="O6" s="155"/>
      <c r="P6" s="210"/>
      <c r="Q6" s="211"/>
      <c r="R6" s="353"/>
      <c r="S6" s="57"/>
      <c r="T6" s="57"/>
      <c r="Y6" s="57"/>
      <c r="Z6" s="57"/>
      <c r="AA6" s="57"/>
      <c r="AB6" s="57"/>
      <c r="AC6" s="57"/>
      <c r="AD6" s="57"/>
    </row>
    <row r="7" spans="2:42" s="1" customFormat="1" ht="21" customHeight="1" thickBot="1" x14ac:dyDescent="0.3">
      <c r="B7" s="232" t="s">
        <v>28</v>
      </c>
      <c r="C7" s="233"/>
      <c r="D7" s="233"/>
      <c r="E7" s="233"/>
      <c r="F7" s="233"/>
      <c r="G7" s="257" t="str">
        <f>G10</f>
        <v xml:space="preserve"> možno ještě rozdělit</v>
      </c>
      <c r="H7" s="17"/>
      <c r="I7" s="56">
        <f>I10</f>
        <v>0</v>
      </c>
      <c r="J7" s="110"/>
      <c r="K7" s="20">
        <f>K10</f>
        <v>0</v>
      </c>
      <c r="L7" s="19">
        <f>L10</f>
        <v>0</v>
      </c>
      <c r="M7" s="58"/>
      <c r="N7" s="156"/>
      <c r="O7" s="156">
        <f>O10</f>
        <v>0</v>
      </c>
      <c r="P7" s="125"/>
      <c r="S7" s="57"/>
      <c r="T7" s="57"/>
      <c r="Y7" s="57"/>
      <c r="Z7" s="57"/>
      <c r="AA7" s="57"/>
      <c r="AB7" s="57"/>
      <c r="AC7" s="57"/>
      <c r="AD7" s="57"/>
    </row>
    <row r="8" spans="2:42" s="1" customFormat="1" ht="45" customHeight="1" x14ac:dyDescent="0.25">
      <c r="B8" s="102" t="s">
        <v>60</v>
      </c>
      <c r="C8" s="164" t="s">
        <v>51</v>
      </c>
      <c r="D8" s="165">
        <v>149</v>
      </c>
      <c r="E8" s="356" t="s">
        <v>77</v>
      </c>
      <c r="F8" s="356"/>
      <c r="G8" s="356"/>
      <c r="H8" s="357"/>
      <c r="I8" s="100">
        <v>3925</v>
      </c>
      <c r="J8" s="39">
        <v>0</v>
      </c>
      <c r="K8" s="35">
        <f>J8</f>
        <v>0</v>
      </c>
      <c r="L8" s="14">
        <f>I8*K8</f>
        <v>0</v>
      </c>
      <c r="M8" s="55"/>
      <c r="N8" s="161">
        <f>K8+INT!K8</f>
        <v>0</v>
      </c>
      <c r="O8" s="162">
        <f>L8+INT!L8</f>
        <v>0</v>
      </c>
      <c r="P8" s="125">
        <f>IF(L8&gt;0,IF(LEN(R8)&lt;6,1,0),0)</f>
        <v>0</v>
      </c>
      <c r="Q8" s="12"/>
      <c r="R8" s="213"/>
      <c r="S8" s="57"/>
      <c r="T8" s="57"/>
      <c r="Y8" s="57"/>
      <c r="Z8" s="57"/>
      <c r="AA8" s="57"/>
      <c r="AB8" s="57"/>
      <c r="AC8" s="57"/>
      <c r="AD8" s="57"/>
    </row>
    <row r="9" spans="2:42" s="1" customFormat="1" ht="45" customHeight="1" thickBot="1" x14ac:dyDescent="0.3">
      <c r="B9" s="103" t="s">
        <v>61</v>
      </c>
      <c r="C9" s="167" t="s">
        <v>44</v>
      </c>
      <c r="D9" s="167">
        <v>152</v>
      </c>
      <c r="E9" s="354" t="s">
        <v>78</v>
      </c>
      <c r="F9" s="354"/>
      <c r="G9" s="354"/>
      <c r="H9" s="355"/>
      <c r="I9" s="101">
        <v>16000</v>
      </c>
      <c r="J9" s="36">
        <v>0</v>
      </c>
      <c r="K9" s="35">
        <f>J9</f>
        <v>0</v>
      </c>
      <c r="L9" s="15">
        <f>I9*K9</f>
        <v>0</v>
      </c>
      <c r="M9" s="55"/>
      <c r="N9" s="161">
        <f>K9+INT!K9</f>
        <v>0</v>
      </c>
      <c r="O9" s="162">
        <f>L9+INT!L9</f>
        <v>0</v>
      </c>
      <c r="P9" s="125">
        <f>IF(L9&gt;0,IF(LEN(R9)&lt;6,1,0),0)</f>
        <v>0</v>
      </c>
      <c r="Q9" s="12"/>
      <c r="R9" s="213"/>
      <c r="S9" s="57"/>
      <c r="T9" s="57"/>
      <c r="Y9" s="57"/>
      <c r="Z9" s="57"/>
      <c r="AA9" s="57"/>
      <c r="AB9" s="57"/>
      <c r="AC9" s="57"/>
      <c r="AD9" s="57"/>
    </row>
    <row r="10" spans="2:42" s="1" customFormat="1" ht="18" thickBot="1" x14ac:dyDescent="0.3">
      <c r="B10" s="16" t="s">
        <v>28</v>
      </c>
      <c r="C10" s="17"/>
      <c r="D10" s="17"/>
      <c r="E10" s="17"/>
      <c r="F10" s="17"/>
      <c r="G10" s="257" t="str">
        <f>IF($L$7&gt;$G$5,"hodnota není v limitu"," možno ještě rozdělit")</f>
        <v xml:space="preserve"> možno ještě rozdělit</v>
      </c>
      <c r="H10" s="17"/>
      <c r="I10" s="56">
        <f>IF($L$7&gt;$G$5," ",K10 )</f>
        <v>0</v>
      </c>
      <c r="J10" s="56"/>
      <c r="K10" s="18">
        <f>G5-L10</f>
        <v>0</v>
      </c>
      <c r="L10" s="19">
        <f>SUM(L8:L9)</f>
        <v>0</v>
      </c>
      <c r="M10" s="55"/>
      <c r="N10" s="160"/>
      <c r="O10" s="160">
        <f>SUM(O8:O9)</f>
        <v>0</v>
      </c>
      <c r="P10" s="125"/>
      <c r="Q10" s="11"/>
      <c r="R10" s="11"/>
      <c r="S10" s="57"/>
      <c r="T10" s="57"/>
      <c r="Y10" s="57"/>
      <c r="Z10" s="57"/>
      <c r="AA10" s="57"/>
      <c r="AB10" s="57"/>
      <c r="AC10" s="57"/>
      <c r="AD10" s="57"/>
      <c r="AK10" s="12"/>
      <c r="AL10" s="12"/>
      <c r="AM10" s="12"/>
      <c r="AN10" s="12"/>
      <c r="AO10" s="12"/>
      <c r="AP10" s="12"/>
    </row>
    <row r="11" spans="2:42" s="12" customFormat="1" ht="18" hidden="1" customHeight="1" thickBot="1" x14ac:dyDescent="0.3">
      <c r="B11" s="184"/>
      <c r="C11" s="115"/>
      <c r="D11" s="115"/>
      <c r="E11" s="185">
        <f>F11+H11</f>
        <v>0</v>
      </c>
      <c r="F11" s="185">
        <f>L9</f>
        <v>0</v>
      </c>
      <c r="G11" s="185"/>
      <c r="H11" s="185">
        <f>L8</f>
        <v>0</v>
      </c>
      <c r="I11" s="115"/>
      <c r="J11" s="115"/>
      <c r="K11" s="115"/>
      <c r="L11" s="116"/>
      <c r="M11" s="58"/>
      <c r="N11" s="157"/>
      <c r="O11" s="158"/>
      <c r="P11" s="125"/>
      <c r="Q11" s="11"/>
      <c r="R11" s="11"/>
      <c r="S11" s="58"/>
      <c r="T11" s="58"/>
      <c r="Y11" s="58"/>
      <c r="Z11" s="58"/>
      <c r="AA11" s="58"/>
      <c r="AB11" s="58"/>
      <c r="AC11" s="58"/>
      <c r="AD11" s="58"/>
    </row>
    <row r="12" spans="2:42" x14ac:dyDescent="0.25">
      <c r="B12" s="52"/>
      <c r="C12" s="11"/>
      <c r="D12" s="11"/>
      <c r="E12" s="11"/>
      <c r="F12" s="11"/>
      <c r="G12" s="11"/>
      <c r="H12" s="11"/>
      <c r="I12" s="11"/>
      <c r="J12" s="11"/>
      <c r="L12" s="53"/>
      <c r="Q12" s="11"/>
      <c r="R12" s="11"/>
      <c r="S12" s="57"/>
      <c r="T12" s="57"/>
      <c r="U12" s="1"/>
      <c r="V12" s="1"/>
      <c r="W12" s="1"/>
      <c r="X12" s="1"/>
      <c r="Y12" s="57"/>
      <c r="Z12" s="57"/>
      <c r="AA12" s="57"/>
      <c r="AB12" s="57"/>
      <c r="AC12" s="57"/>
      <c r="AD12" s="57"/>
      <c r="AE12" s="1"/>
      <c r="AF12" s="1"/>
      <c r="AG12" s="1"/>
      <c r="AH12" s="1"/>
    </row>
    <row r="13" spans="2:42" x14ac:dyDescent="0.25">
      <c r="B13" s="221" t="s">
        <v>97</v>
      </c>
      <c r="C13" s="11"/>
      <c r="D13" s="11"/>
      <c r="E13" s="11"/>
      <c r="F13" s="11"/>
      <c r="G13" s="11"/>
      <c r="H13" s="11"/>
      <c r="I13" s="11"/>
      <c r="J13" s="11"/>
      <c r="L13" s="53"/>
      <c r="Q13" s="11"/>
      <c r="R13" s="11"/>
      <c r="S13" s="57"/>
      <c r="T13" s="57"/>
      <c r="U13" s="1"/>
      <c r="V13" s="1"/>
      <c r="W13" s="1"/>
      <c r="X13" s="1"/>
      <c r="Y13" s="57"/>
      <c r="Z13" s="57"/>
      <c r="AA13" s="57"/>
      <c r="AB13" s="57"/>
      <c r="AC13" s="57"/>
      <c r="AD13" s="57"/>
      <c r="AE13" s="1"/>
      <c r="AF13" s="1"/>
      <c r="AG13" s="1"/>
      <c r="AH13" s="12"/>
    </row>
    <row r="14" spans="2:42" x14ac:dyDescent="0.25">
      <c r="B14" s="52"/>
      <c r="C14" s="11"/>
      <c r="D14" s="11"/>
      <c r="E14" s="11"/>
      <c r="F14" s="11"/>
      <c r="G14" s="11"/>
      <c r="H14" s="11"/>
      <c r="I14" s="11"/>
      <c r="J14" s="11"/>
      <c r="L14" s="53"/>
      <c r="Q14" s="11"/>
      <c r="R14" s="11"/>
      <c r="S14" s="57"/>
      <c r="T14" s="57"/>
      <c r="U14" s="1"/>
      <c r="V14" s="1"/>
      <c r="W14" s="1"/>
      <c r="X14" s="1"/>
      <c r="Y14" s="57"/>
      <c r="Z14" s="57"/>
      <c r="AA14" s="57"/>
      <c r="AB14" s="57"/>
      <c r="AC14" s="57"/>
      <c r="AD14" s="57"/>
      <c r="AE14" s="1"/>
      <c r="AF14" s="1"/>
      <c r="AG14" s="1"/>
    </row>
    <row r="15" spans="2:42" x14ac:dyDescent="0.25">
      <c r="B15" s="52"/>
      <c r="C15" s="11"/>
      <c r="D15" s="11"/>
      <c r="E15" s="11"/>
      <c r="F15" s="11"/>
      <c r="G15" s="11"/>
      <c r="H15" s="11"/>
      <c r="I15" s="11"/>
      <c r="J15" s="11"/>
      <c r="L15" s="53"/>
      <c r="Q15" s="11"/>
      <c r="R15" s="11"/>
      <c r="S15" s="57"/>
      <c r="T15" s="57"/>
      <c r="U15" s="1"/>
      <c r="V15" s="1"/>
      <c r="W15" s="1"/>
      <c r="X15" s="1"/>
      <c r="Y15" s="57"/>
      <c r="Z15" s="57"/>
      <c r="AA15" s="57"/>
      <c r="AB15" s="57"/>
      <c r="AC15" s="57"/>
      <c r="AD15" s="57"/>
      <c r="AE15" s="1"/>
      <c r="AF15" s="1"/>
      <c r="AG15" s="1"/>
    </row>
    <row r="16" spans="2:42" x14ac:dyDescent="0.25">
      <c r="B16" s="52"/>
      <c r="C16" s="11"/>
      <c r="D16" s="11"/>
      <c r="E16" s="11"/>
      <c r="F16" s="11"/>
      <c r="G16" s="11"/>
      <c r="H16" s="11"/>
      <c r="I16" s="11"/>
      <c r="J16" s="11"/>
      <c r="L16" s="53"/>
      <c r="Q16" s="11"/>
      <c r="R16" s="11"/>
      <c r="S16" s="57"/>
      <c r="T16" s="57"/>
      <c r="U16" s="1"/>
      <c r="V16" s="1"/>
      <c r="W16" s="1"/>
      <c r="X16" s="1"/>
      <c r="Y16" s="57"/>
      <c r="Z16" s="57"/>
      <c r="AA16" s="57"/>
      <c r="AB16" s="57"/>
      <c r="AC16" s="57"/>
      <c r="AD16" s="57"/>
      <c r="AE16" s="1"/>
      <c r="AF16" s="1"/>
      <c r="AG16" s="1"/>
    </row>
    <row r="17" spans="2:33" x14ac:dyDescent="0.25">
      <c r="B17" s="52"/>
      <c r="C17" s="11"/>
      <c r="D17" s="11"/>
      <c r="E17" s="11"/>
      <c r="F17" s="11"/>
      <c r="G17" s="11"/>
      <c r="H17" s="11"/>
      <c r="I17" s="11"/>
      <c r="J17" s="11"/>
      <c r="L17" s="53"/>
      <c r="Q17" s="11"/>
      <c r="R17" s="11"/>
      <c r="S17" s="57"/>
      <c r="T17" s="57"/>
      <c r="U17" s="1"/>
      <c r="V17" s="1"/>
      <c r="W17" s="1"/>
      <c r="X17" s="1"/>
      <c r="Y17" s="57"/>
      <c r="Z17" s="57"/>
      <c r="AA17" s="57"/>
      <c r="AB17" s="57"/>
      <c r="AC17" s="57"/>
      <c r="AD17" s="57"/>
      <c r="AE17" s="1"/>
      <c r="AF17" s="1"/>
      <c r="AG17" s="1"/>
    </row>
    <row r="18" spans="2:33" x14ac:dyDescent="0.25">
      <c r="N18" s="159"/>
      <c r="O18" s="159"/>
      <c r="Q18" s="11"/>
      <c r="R18" s="11"/>
      <c r="S18" s="57"/>
      <c r="T18" s="57"/>
      <c r="U18" s="1"/>
      <c r="V18" s="1"/>
      <c r="W18" s="1"/>
      <c r="X18" s="1"/>
      <c r="Y18" s="57"/>
      <c r="Z18" s="57"/>
      <c r="AA18" s="57"/>
      <c r="AB18" s="57"/>
      <c r="AC18" s="57"/>
      <c r="AD18" s="57"/>
      <c r="AE18" s="1"/>
      <c r="AF18" s="1"/>
      <c r="AG18" s="1"/>
    </row>
    <row r="19" spans="2:33" x14ac:dyDescent="0.25">
      <c r="S19" s="57"/>
      <c r="T19" s="57"/>
      <c r="U19" s="1"/>
      <c r="V19" s="1"/>
      <c r="W19" s="1"/>
      <c r="X19" s="1"/>
      <c r="Y19" s="57"/>
      <c r="Z19" s="57"/>
      <c r="AA19" s="57"/>
      <c r="AB19" s="57"/>
      <c r="AC19" s="57"/>
      <c r="AD19" s="57"/>
      <c r="AE19" s="1"/>
      <c r="AF19" s="1"/>
      <c r="AG19" s="1"/>
    </row>
    <row r="20" spans="2:33" x14ac:dyDescent="0.25">
      <c r="S20" s="57"/>
      <c r="T20" s="57"/>
      <c r="U20" s="1"/>
      <c r="V20" s="1"/>
      <c r="W20" s="1"/>
      <c r="X20" s="1"/>
      <c r="Y20" s="57"/>
      <c r="Z20" s="57"/>
      <c r="AA20" s="57"/>
      <c r="AB20" s="57"/>
      <c r="AC20" s="57"/>
      <c r="AD20" s="57"/>
      <c r="AE20" s="1"/>
      <c r="AF20" s="1"/>
      <c r="AG20" s="1"/>
    </row>
    <row r="21" spans="2:33" x14ac:dyDescent="0.25">
      <c r="S21" s="57"/>
      <c r="T21" s="57"/>
      <c r="U21" s="1"/>
      <c r="V21" s="1"/>
      <c r="W21" s="1"/>
      <c r="X21" s="1"/>
      <c r="Y21" s="57"/>
      <c r="Z21" s="57"/>
      <c r="AA21" s="57"/>
      <c r="AB21" s="57"/>
      <c r="AC21" s="57"/>
      <c r="AD21" s="57"/>
      <c r="AE21" s="1"/>
      <c r="AF21" s="1"/>
      <c r="AG21" s="1"/>
    </row>
    <row r="22" spans="2:33" x14ac:dyDescent="0.25">
      <c r="S22" s="57"/>
      <c r="T22" s="57"/>
      <c r="U22" s="1"/>
      <c r="V22" s="1"/>
      <c r="W22" s="1"/>
      <c r="X22" s="1"/>
      <c r="Y22" s="57"/>
      <c r="Z22" s="57"/>
      <c r="AA22" s="57"/>
      <c r="AB22" s="57"/>
      <c r="AC22" s="57"/>
      <c r="AD22" s="57"/>
      <c r="AE22" s="1"/>
      <c r="AF22" s="1"/>
      <c r="AG22" s="1"/>
    </row>
    <row r="23" spans="2:33" x14ac:dyDescent="0.25">
      <c r="S23" s="57"/>
      <c r="T23" s="57"/>
      <c r="U23" s="1"/>
      <c r="V23" s="1"/>
      <c r="W23" s="1"/>
      <c r="X23" s="1"/>
      <c r="Y23" s="57"/>
      <c r="Z23" s="57"/>
      <c r="AA23" s="57"/>
      <c r="AB23" s="57"/>
      <c r="AC23" s="57"/>
      <c r="AD23" s="57"/>
      <c r="AE23" s="1"/>
      <c r="AF23" s="1"/>
      <c r="AG23" s="1"/>
    </row>
    <row r="24" spans="2:33" x14ac:dyDescent="0.25">
      <c r="S24" s="57"/>
      <c r="T24" s="57"/>
      <c r="U24" s="1"/>
      <c r="V24" s="1"/>
      <c r="W24" s="1"/>
      <c r="X24" s="1"/>
      <c r="Y24" s="57"/>
      <c r="Z24" s="57"/>
      <c r="AA24" s="57"/>
      <c r="AB24" s="57"/>
      <c r="AC24" s="57"/>
      <c r="AD24" s="57"/>
      <c r="AE24" s="1"/>
      <c r="AF24" s="1"/>
      <c r="AG24" s="1"/>
    </row>
    <row r="25" spans="2:33" x14ac:dyDescent="0.25">
      <c r="S25" s="57"/>
      <c r="T25" s="57"/>
      <c r="U25" s="1"/>
      <c r="V25" s="1"/>
      <c r="W25" s="1"/>
      <c r="X25" s="1"/>
      <c r="Y25" s="57"/>
      <c r="Z25" s="57"/>
      <c r="AA25" s="57"/>
      <c r="AB25" s="57"/>
      <c r="AC25" s="57"/>
      <c r="AD25" s="57"/>
      <c r="AE25" s="1"/>
      <c r="AF25" s="1"/>
      <c r="AG25" s="1"/>
    </row>
    <row r="26" spans="2:33" x14ac:dyDescent="0.25">
      <c r="S26" s="57"/>
      <c r="T26" s="57"/>
      <c r="U26" s="1"/>
      <c r="V26" s="1"/>
      <c r="W26" s="1"/>
      <c r="X26" s="1"/>
      <c r="Y26" s="57"/>
      <c r="Z26" s="57"/>
      <c r="AA26" s="57"/>
      <c r="AB26" s="57"/>
      <c r="AC26" s="57"/>
      <c r="AD26" s="57"/>
      <c r="AE26" s="1"/>
      <c r="AF26" s="1"/>
      <c r="AG26" s="1"/>
    </row>
    <row r="27" spans="2:33" x14ac:dyDescent="0.25">
      <c r="S27" s="57"/>
      <c r="T27" s="57"/>
      <c r="U27" s="1"/>
      <c r="V27" s="1"/>
      <c r="W27" s="1"/>
      <c r="X27" s="1"/>
      <c r="Y27" s="57"/>
      <c r="Z27" s="57"/>
      <c r="AA27" s="57"/>
      <c r="AB27" s="57"/>
      <c r="AC27" s="57"/>
      <c r="AD27" s="57"/>
      <c r="AE27" s="1"/>
      <c r="AF27" s="1"/>
      <c r="AG27" s="1"/>
    </row>
    <row r="28" spans="2:33" x14ac:dyDescent="0.25">
      <c r="S28" s="57"/>
      <c r="T28" s="57"/>
      <c r="U28" s="1"/>
      <c r="V28" s="1"/>
      <c r="W28" s="1"/>
      <c r="X28" s="1"/>
      <c r="Y28" s="57"/>
      <c r="Z28" s="57"/>
      <c r="AA28" s="57"/>
      <c r="AB28" s="57"/>
      <c r="AC28" s="57"/>
      <c r="AD28" s="57"/>
      <c r="AE28" s="1"/>
      <c r="AF28" s="1"/>
      <c r="AG28" s="1"/>
    </row>
    <row r="29" spans="2:33" x14ac:dyDescent="0.25">
      <c r="S29" s="57"/>
      <c r="T29" s="57"/>
      <c r="U29" s="1"/>
      <c r="V29" s="1"/>
      <c r="W29" s="1"/>
      <c r="X29" s="1"/>
      <c r="Y29" s="57"/>
      <c r="Z29" s="57"/>
      <c r="AA29" s="57"/>
      <c r="AB29" s="57"/>
      <c r="AC29" s="57"/>
      <c r="AD29" s="57"/>
      <c r="AE29" s="1"/>
      <c r="AF29" s="1"/>
      <c r="AG29" s="1"/>
    </row>
    <row r="30" spans="2:33" x14ac:dyDescent="0.25">
      <c r="S30" s="57"/>
      <c r="T30" s="57"/>
      <c r="U30" s="1"/>
      <c r="V30" s="1"/>
      <c r="W30" s="1"/>
      <c r="X30" s="1"/>
      <c r="Y30" s="57"/>
      <c r="Z30" s="57"/>
      <c r="AA30" s="57"/>
      <c r="AB30" s="57"/>
      <c r="AC30" s="57"/>
      <c r="AD30" s="57"/>
      <c r="AE30" s="1"/>
      <c r="AF30" s="1"/>
      <c r="AG30" s="1"/>
    </row>
    <row r="31" spans="2:33" x14ac:dyDescent="0.25">
      <c r="S31" s="57"/>
      <c r="T31" s="57"/>
      <c r="U31" s="1"/>
      <c r="V31" s="1"/>
      <c r="W31" s="1"/>
      <c r="X31" s="1"/>
      <c r="Y31" s="57"/>
      <c r="Z31" s="57"/>
      <c r="AA31" s="57"/>
      <c r="AB31" s="57"/>
      <c r="AC31" s="57"/>
      <c r="AD31" s="57"/>
      <c r="AE31" s="1"/>
      <c r="AF31" s="1"/>
      <c r="AG31" s="1"/>
    </row>
    <row r="32" spans="2:33" x14ac:dyDescent="0.25">
      <c r="S32" s="57"/>
      <c r="T32" s="57"/>
      <c r="U32" s="1"/>
      <c r="V32" s="1"/>
      <c r="W32" s="1"/>
      <c r="X32" s="1"/>
      <c r="Y32" s="57"/>
      <c r="Z32" s="57"/>
      <c r="AA32" s="57"/>
      <c r="AB32" s="57"/>
      <c r="AC32" s="57"/>
      <c r="AD32" s="57"/>
      <c r="AE32" s="1"/>
      <c r="AF32" s="1"/>
      <c r="AG32" s="1"/>
    </row>
    <row r="33" spans="19:33" x14ac:dyDescent="0.25">
      <c r="S33" s="57"/>
      <c r="T33" s="57"/>
      <c r="U33" s="1"/>
      <c r="V33" s="1"/>
      <c r="W33" s="1"/>
      <c r="X33" s="1"/>
      <c r="Y33" s="57"/>
      <c r="Z33" s="57"/>
      <c r="AA33" s="57"/>
      <c r="AB33" s="57"/>
      <c r="AC33" s="57"/>
      <c r="AD33" s="57"/>
      <c r="AE33" s="1"/>
      <c r="AF33" s="1"/>
      <c r="AG33" s="1"/>
    </row>
    <row r="34" spans="19:33" x14ac:dyDescent="0.25">
      <c r="S34" s="57"/>
      <c r="T34" s="57"/>
      <c r="U34" s="1"/>
      <c r="V34" s="1"/>
      <c r="W34" s="1"/>
      <c r="X34" s="1"/>
      <c r="Y34" s="57"/>
      <c r="Z34" s="57"/>
      <c r="AA34" s="57"/>
      <c r="AB34" s="57"/>
      <c r="AC34" s="57"/>
      <c r="AD34" s="57"/>
      <c r="AE34" s="1"/>
      <c r="AF34" s="1"/>
      <c r="AG34" s="1"/>
    </row>
    <row r="35" spans="19:33" x14ac:dyDescent="0.25">
      <c r="S35" s="57"/>
      <c r="T35" s="57"/>
      <c r="U35" s="1"/>
      <c r="V35" s="1"/>
      <c r="W35" s="1"/>
      <c r="X35" s="1"/>
      <c r="Y35" s="57"/>
      <c r="Z35" s="57"/>
      <c r="AA35" s="57"/>
      <c r="AB35" s="57"/>
      <c r="AC35" s="57"/>
      <c r="AD35" s="57"/>
      <c r="AE35" s="1"/>
      <c r="AF35" s="1"/>
      <c r="AG35" s="1"/>
    </row>
    <row r="36" spans="19:33" x14ac:dyDescent="0.25">
      <c r="S36" s="57"/>
      <c r="T36" s="57"/>
      <c r="U36" s="1"/>
      <c r="V36" s="1"/>
      <c r="W36" s="1"/>
      <c r="X36" s="1"/>
      <c r="Y36" s="57"/>
      <c r="Z36" s="57"/>
      <c r="AA36" s="57"/>
      <c r="AB36" s="57"/>
      <c r="AC36" s="57"/>
      <c r="AD36" s="57"/>
      <c r="AE36" s="1"/>
      <c r="AF36" s="1"/>
      <c r="AG36" s="1"/>
    </row>
    <row r="37" spans="19:33" x14ac:dyDescent="0.25">
      <c r="S37" s="57"/>
      <c r="T37" s="57"/>
      <c r="U37" s="1"/>
      <c r="V37" s="1"/>
      <c r="W37" s="1"/>
      <c r="X37" s="1"/>
      <c r="Y37" s="57"/>
      <c r="Z37" s="57"/>
      <c r="AA37" s="57"/>
      <c r="AB37" s="57"/>
      <c r="AC37" s="57"/>
      <c r="AD37" s="57"/>
      <c r="AE37" s="1"/>
      <c r="AF37" s="1"/>
      <c r="AG37" s="1"/>
    </row>
    <row r="38" spans="19:33" x14ac:dyDescent="0.25">
      <c r="S38" s="57"/>
      <c r="T38" s="57"/>
      <c r="U38" s="1"/>
      <c r="V38" s="1"/>
      <c r="W38" s="1"/>
      <c r="X38" s="1"/>
      <c r="Y38" s="57"/>
      <c r="Z38" s="57"/>
      <c r="AA38" s="57"/>
      <c r="AB38" s="57"/>
      <c r="AC38" s="57"/>
      <c r="AD38" s="57"/>
      <c r="AE38" s="1"/>
      <c r="AF38" s="1"/>
      <c r="AG38" s="1"/>
    </row>
    <row r="39" spans="19:33" x14ac:dyDescent="0.25">
      <c r="S39" s="57"/>
      <c r="T39" s="57"/>
      <c r="U39" s="1"/>
      <c r="V39" s="1"/>
      <c r="W39" s="1"/>
      <c r="X39" s="1"/>
      <c r="Y39" s="57"/>
      <c r="Z39" s="57"/>
      <c r="AA39" s="57"/>
      <c r="AB39" s="57"/>
      <c r="AC39" s="57"/>
      <c r="AD39" s="57"/>
      <c r="AE39" s="1"/>
      <c r="AF39" s="1"/>
      <c r="AG39" s="1"/>
    </row>
    <row r="40" spans="19:33" x14ac:dyDescent="0.25">
      <c r="S40" s="57"/>
      <c r="T40" s="57"/>
      <c r="U40" s="1"/>
      <c r="V40" s="1"/>
      <c r="W40" s="1"/>
      <c r="X40" s="1"/>
      <c r="Y40" s="57"/>
      <c r="Z40" s="57"/>
      <c r="AA40" s="57"/>
      <c r="AB40" s="57"/>
      <c r="AC40" s="57"/>
      <c r="AD40" s="57"/>
      <c r="AE40" s="1"/>
      <c r="AF40" s="1"/>
      <c r="AG40" s="1"/>
    </row>
    <row r="41" spans="19:33" x14ac:dyDescent="0.25">
      <c r="S41" s="57"/>
      <c r="T41" s="57"/>
      <c r="U41" s="1"/>
      <c r="V41" s="1"/>
      <c r="W41" s="1"/>
      <c r="X41" s="1"/>
      <c r="Y41" s="57"/>
      <c r="Z41" s="57"/>
      <c r="AA41" s="57"/>
      <c r="AB41" s="57"/>
      <c r="AC41" s="57"/>
      <c r="AD41" s="57"/>
      <c r="AE41" s="1"/>
      <c r="AF41" s="1"/>
      <c r="AG41" s="1"/>
    </row>
    <row r="42" spans="19:33" x14ac:dyDescent="0.25">
      <c r="S42" s="57"/>
      <c r="T42" s="57"/>
      <c r="U42" s="1"/>
      <c r="V42" s="1"/>
      <c r="W42" s="1"/>
      <c r="X42" s="1"/>
      <c r="Y42" s="57"/>
      <c r="Z42" s="57"/>
      <c r="AA42" s="57"/>
      <c r="AB42" s="57"/>
      <c r="AC42" s="57"/>
      <c r="AD42" s="57"/>
      <c r="AE42" s="1"/>
      <c r="AF42" s="1"/>
      <c r="AG42" s="1"/>
    </row>
    <row r="43" spans="19:33" x14ac:dyDescent="0.25">
      <c r="S43" s="57"/>
      <c r="T43" s="57"/>
      <c r="U43" s="1"/>
      <c r="V43" s="1"/>
      <c r="W43" s="1"/>
      <c r="X43" s="1"/>
      <c r="Y43" s="57"/>
      <c r="Z43" s="57"/>
      <c r="AA43" s="57"/>
      <c r="AB43" s="57"/>
      <c r="AC43" s="57"/>
      <c r="AD43" s="57"/>
      <c r="AE43" s="1"/>
      <c r="AF43" s="1"/>
      <c r="AG43" s="1"/>
    </row>
    <row r="44" spans="19:33" x14ac:dyDescent="0.25">
      <c r="S44" s="57"/>
      <c r="T44" s="57"/>
      <c r="U44" s="1"/>
      <c r="V44" s="1"/>
      <c r="W44" s="1"/>
      <c r="X44" s="1"/>
      <c r="Y44" s="57"/>
      <c r="Z44" s="57"/>
      <c r="AA44" s="57"/>
      <c r="AB44" s="57"/>
      <c r="AC44" s="57"/>
      <c r="AD44" s="57"/>
      <c r="AE44" s="1"/>
      <c r="AF44" s="1"/>
      <c r="AG44" s="1"/>
    </row>
    <row r="45" spans="19:33" x14ac:dyDescent="0.25">
      <c r="S45" s="57"/>
      <c r="T45" s="57"/>
      <c r="U45" s="1"/>
      <c r="V45" s="1"/>
      <c r="W45" s="1"/>
      <c r="X45" s="1"/>
      <c r="Y45" s="57"/>
      <c r="Z45" s="57"/>
      <c r="AA45" s="57"/>
      <c r="AB45" s="57"/>
      <c r="AC45" s="57"/>
      <c r="AD45" s="57"/>
      <c r="AE45" s="1"/>
      <c r="AF45" s="1"/>
      <c r="AG45" s="1"/>
    </row>
    <row r="46" spans="19:33" x14ac:dyDescent="0.25">
      <c r="S46" s="57"/>
      <c r="T46" s="57"/>
      <c r="U46" s="1"/>
      <c r="V46" s="1"/>
      <c r="W46" s="1"/>
      <c r="X46" s="1"/>
      <c r="Y46" s="57"/>
      <c r="Z46" s="57"/>
      <c r="AA46" s="57"/>
      <c r="AB46" s="57"/>
      <c r="AC46" s="57"/>
      <c r="AD46" s="57"/>
      <c r="AE46" s="1"/>
      <c r="AF46" s="1"/>
      <c r="AG46" s="1"/>
    </row>
    <row r="47" spans="19:33" x14ac:dyDescent="0.25">
      <c r="S47" s="57"/>
      <c r="T47" s="57"/>
      <c r="U47" s="1"/>
      <c r="V47" s="1"/>
      <c r="W47" s="1"/>
      <c r="X47" s="1"/>
      <c r="Y47" s="57"/>
      <c r="Z47" s="57"/>
      <c r="AA47" s="57"/>
      <c r="AB47" s="57"/>
      <c r="AC47" s="57"/>
      <c r="AD47" s="57"/>
      <c r="AE47" s="1"/>
      <c r="AF47" s="1"/>
      <c r="AG47" s="1"/>
    </row>
    <row r="48" spans="19:33" x14ac:dyDescent="0.25">
      <c r="S48" s="57"/>
      <c r="T48" s="57"/>
      <c r="U48" s="1"/>
      <c r="V48" s="1"/>
      <c r="W48" s="1"/>
      <c r="X48" s="1"/>
      <c r="Y48" s="57"/>
      <c r="Z48" s="57"/>
      <c r="AA48" s="57"/>
      <c r="AB48" s="57"/>
      <c r="AC48" s="57"/>
      <c r="AD48" s="57"/>
      <c r="AE48" s="1"/>
      <c r="AF48" s="1"/>
      <c r="AG48" s="1"/>
    </row>
    <row r="49" spans="19:33" x14ac:dyDescent="0.25">
      <c r="S49" s="57"/>
      <c r="T49" s="57"/>
      <c r="U49" s="1"/>
      <c r="V49" s="1"/>
      <c r="W49" s="1"/>
      <c r="X49" s="1"/>
      <c r="Y49" s="57"/>
      <c r="Z49" s="57"/>
      <c r="AA49" s="57"/>
      <c r="AB49" s="57"/>
      <c r="AC49" s="57"/>
      <c r="AD49" s="57"/>
      <c r="AE49" s="1"/>
      <c r="AF49" s="1"/>
      <c r="AG49" s="1"/>
    </row>
    <row r="50" spans="19:33" x14ac:dyDescent="0.25">
      <c r="S50" s="57"/>
      <c r="T50" s="57"/>
      <c r="U50" s="1"/>
      <c r="V50" s="1"/>
      <c r="W50" s="1"/>
      <c r="X50" s="1"/>
      <c r="Y50" s="57"/>
      <c r="Z50" s="57"/>
      <c r="AA50" s="57"/>
      <c r="AB50" s="57"/>
      <c r="AC50" s="57"/>
      <c r="AD50" s="57"/>
      <c r="AE50" s="1"/>
      <c r="AF50" s="1"/>
      <c r="AG50" s="1"/>
    </row>
    <row r="51" spans="19:33" x14ac:dyDescent="0.25">
      <c r="S51" s="57"/>
      <c r="T51" s="57"/>
      <c r="U51" s="1"/>
      <c r="V51" s="1"/>
      <c r="W51" s="1"/>
      <c r="X51" s="1"/>
      <c r="Y51" s="57"/>
      <c r="Z51" s="57"/>
      <c r="AA51" s="57"/>
      <c r="AB51" s="57"/>
      <c r="AC51" s="57"/>
      <c r="AD51" s="57"/>
      <c r="AE51" s="1"/>
      <c r="AF51" s="1"/>
      <c r="AG51" s="1"/>
    </row>
    <row r="52" spans="19:33" x14ac:dyDescent="0.25">
      <c r="S52" s="57"/>
      <c r="T52" s="57"/>
      <c r="U52" s="1"/>
      <c r="V52" s="1"/>
      <c r="W52" s="1"/>
      <c r="X52" s="1"/>
      <c r="Y52" s="57"/>
      <c r="Z52" s="57"/>
      <c r="AA52" s="57"/>
      <c r="AB52" s="57"/>
      <c r="AC52" s="57"/>
      <c r="AD52" s="57"/>
      <c r="AE52" s="1"/>
      <c r="AF52" s="1"/>
      <c r="AG52" s="1"/>
    </row>
    <row r="53" spans="19:33" x14ac:dyDescent="0.25">
      <c r="S53" s="57"/>
      <c r="T53" s="57"/>
      <c r="U53" s="1"/>
      <c r="V53" s="1"/>
      <c r="W53" s="1"/>
      <c r="X53" s="1"/>
      <c r="Y53" s="57"/>
      <c r="Z53" s="57"/>
      <c r="AA53" s="57"/>
      <c r="AB53" s="57"/>
      <c r="AC53" s="57"/>
      <c r="AD53" s="57"/>
      <c r="AE53" s="1"/>
      <c r="AF53" s="1"/>
      <c r="AG53" s="1"/>
    </row>
    <row r="54" spans="19:33" x14ac:dyDescent="0.25">
      <c r="S54" s="57"/>
      <c r="T54" s="57"/>
      <c r="U54" s="1"/>
      <c r="V54" s="1"/>
      <c r="W54" s="1"/>
      <c r="X54" s="1"/>
      <c r="Y54" s="57"/>
      <c r="Z54" s="57"/>
      <c r="AA54" s="57"/>
      <c r="AB54" s="57"/>
      <c r="AC54" s="57"/>
      <c r="AD54" s="57"/>
      <c r="AE54" s="1"/>
      <c r="AF54" s="1"/>
      <c r="AG54" s="12"/>
    </row>
    <row r="55" spans="19:33" x14ac:dyDescent="0.25">
      <c r="S55" s="57"/>
      <c r="T55" s="57"/>
      <c r="U55" s="1"/>
      <c r="V55" s="1"/>
      <c r="W55" s="1"/>
      <c r="X55" s="1"/>
      <c r="Y55" s="57"/>
      <c r="Z55" s="57"/>
      <c r="AA55" s="57"/>
      <c r="AB55" s="57"/>
      <c r="AC55" s="57"/>
      <c r="AD55" s="57"/>
      <c r="AE55" s="1"/>
      <c r="AF55" s="1"/>
    </row>
    <row r="56" spans="19:33" x14ac:dyDescent="0.25">
      <c r="S56" s="57"/>
      <c r="T56" s="57"/>
      <c r="U56" s="1"/>
      <c r="V56" s="1"/>
      <c r="W56" s="1"/>
      <c r="X56" s="1"/>
      <c r="Y56" s="57"/>
      <c r="Z56" s="57"/>
      <c r="AA56" s="57"/>
      <c r="AB56" s="57"/>
      <c r="AC56" s="57"/>
      <c r="AD56" s="57"/>
      <c r="AE56" s="1"/>
      <c r="AF56" s="1"/>
    </row>
    <row r="57" spans="19:33" x14ac:dyDescent="0.25">
      <c r="S57" s="57"/>
      <c r="T57" s="57"/>
      <c r="U57" s="1"/>
      <c r="V57" s="1"/>
      <c r="W57" s="1"/>
      <c r="X57" s="1"/>
      <c r="Y57" s="57"/>
      <c r="Z57" s="57"/>
      <c r="AA57" s="57"/>
      <c r="AB57" s="57"/>
      <c r="AC57" s="57"/>
      <c r="AD57" s="57"/>
      <c r="AE57" s="1"/>
      <c r="AF57" s="1"/>
    </row>
    <row r="58" spans="19:33" x14ac:dyDescent="0.25">
      <c r="S58" s="58"/>
      <c r="T58" s="58"/>
      <c r="U58" s="12"/>
      <c r="V58" s="12"/>
      <c r="W58" s="12"/>
      <c r="X58" s="12"/>
      <c r="Y58" s="58"/>
      <c r="Z58" s="58"/>
      <c r="AA58" s="58"/>
      <c r="AB58" s="58"/>
      <c r="AC58" s="58"/>
      <c r="AD58" s="58"/>
      <c r="AE58" s="12"/>
      <c r="AF58" s="12"/>
    </row>
  </sheetData>
  <sheetProtection algorithmName="SHA-512" hashValue="8/SSDZkUiB+rb3W7XDTu8BMXHvEsTrKAIol2HhHirpGudAy+NoHUTXhJxIMbrsNfvGZJXxcMb4raC1iSX0yKjg==" saltValue="/FIOTg0r9e4bMTut0MFLKg==" spinCount="100000" sheet="1" objects="1" scenarios="1" autoFilter="0"/>
  <dataConsolidate/>
  <mergeCells count="8">
    <mergeCell ref="J2:J6"/>
    <mergeCell ref="L2:L6"/>
    <mergeCell ref="N2:O4"/>
    <mergeCell ref="R2:R6"/>
    <mergeCell ref="E9:H9"/>
    <mergeCell ref="E8:H8"/>
    <mergeCell ref="B3:H3"/>
    <mergeCell ref="I2:I6"/>
  </mergeCells>
  <conditionalFormatting sqref="E5">
    <cfRule type="cellIs" dxfId="9" priority="29" stopIfTrue="1" operator="lessThan">
      <formula>0</formula>
    </cfRule>
    <cfRule type="cellIs" dxfId="8" priority="30" operator="greaterThan">
      <formula>2000</formula>
    </cfRule>
  </conditionalFormatting>
  <conditionalFormatting sqref="E5">
    <cfRule type="expression" dxfId="7" priority="28">
      <formula>$K$6=1</formula>
    </cfRule>
  </conditionalFormatting>
  <conditionalFormatting sqref="Q8:Q9">
    <cfRule type="expression" dxfId="6" priority="7">
      <formula>P8=1</formula>
    </cfRule>
  </conditionalFormatting>
  <conditionalFormatting sqref="G10:L10 G7:L7">
    <cfRule type="expression" dxfId="5" priority="6" stopIfTrue="1">
      <formula>$L$10&gt;$G$5</formula>
    </cfRule>
  </conditionalFormatting>
  <dataValidations count="3">
    <dataValidation type="whole" allowBlank="1" showInputMessage="1" showErrorMessage="1" sqref="J8:J9" xr:uid="{00000000-0002-0000-0400-000003000000}">
      <formula1>0</formula1>
      <formula2>999999</formula2>
    </dataValidation>
    <dataValidation type="whole" allowBlank="1" showInputMessage="1" showErrorMessage="1" sqref="E5" xr:uid="{00000000-0002-0000-0400-000006000000}">
      <formula1>0</formula1>
      <formula2>10000</formula2>
    </dataValidation>
    <dataValidation type="list" allowBlank="1" showInputMessage="1" showErrorMessage="1" sqref="F5" xr:uid="{A601A03E-0A7D-4D20-9FF6-6F19A6D6BF27}">
      <formula1>"Ano,Ne"</formula1>
    </dataValidation>
  </dataValidations>
  <hyperlinks>
    <hyperlink ref="B1" location="'Úvodní strana'!A1" display="zpět na úvodní stranu" xr:uid="{00000000-0004-0000-0400-000000000000}"/>
  </hyperlinks>
  <pageMargins left="0.51181102362204722" right="0.31496062992125984" top="0.3937007874015748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P58"/>
  <sheetViews>
    <sheetView workbookViewId="0">
      <selection activeCell="E5" sqref="E5"/>
    </sheetView>
  </sheetViews>
  <sheetFormatPr defaultColWidth="9.140625" defaultRowHeight="14.25" x14ac:dyDescent="0.25"/>
  <cols>
    <col min="1" max="1" width="1.7109375" style="2" customWidth="1"/>
    <col min="2" max="2" width="7.28515625" style="4" customWidth="1"/>
    <col min="3" max="3" width="7.42578125" style="2" hidden="1" customWidth="1"/>
    <col min="4" max="4" width="6.85546875" style="2" hidden="1" customWidth="1"/>
    <col min="5" max="6" width="16.5703125" style="2" customWidth="1"/>
    <col min="7" max="7" width="17.5703125" style="2" customWidth="1"/>
    <col min="8" max="8" width="10.5703125" style="2" customWidth="1"/>
    <col min="9" max="9" width="11.5703125" style="2" customWidth="1"/>
    <col min="10" max="10" width="13.5703125" style="2" customWidth="1"/>
    <col min="11" max="11" width="8.28515625" style="11" hidden="1" customWidth="1"/>
    <col min="12" max="12" width="15.5703125" style="3" customWidth="1"/>
    <col min="13" max="13" width="3.5703125" style="55" customWidth="1"/>
    <col min="14" max="15" width="11.5703125" style="3" customWidth="1"/>
    <col min="16" max="16" width="1.5703125" style="124" customWidth="1"/>
    <col min="17" max="17" width="1.5703125" style="2" customWidth="1"/>
    <col min="18" max="18" width="130.5703125" style="2" customWidth="1"/>
    <col min="19" max="20" width="7" style="54" customWidth="1"/>
    <col min="21" max="24" width="7" style="2" customWidth="1"/>
    <col min="25" max="30" width="7" style="54" customWidth="1"/>
    <col min="31" max="31" width="8.5703125" style="2" customWidth="1"/>
    <col min="32" max="32" width="4.28515625" style="2" customWidth="1"/>
    <col min="33" max="33" width="15" style="2" customWidth="1"/>
    <col min="34" max="40" width="11.28515625" style="2" customWidth="1"/>
    <col min="41" max="41" width="4.28515625" style="2" customWidth="1"/>
    <col min="42" max="16384" width="9.140625" style="2"/>
  </cols>
  <sheetData>
    <row r="1" spans="2:42" ht="15.75" thickBot="1" x14ac:dyDescent="0.3">
      <c r="B1" s="13" t="s">
        <v>17</v>
      </c>
    </row>
    <row r="2" spans="2:42" ht="9.9499999999999993" customHeight="1" x14ac:dyDescent="0.25">
      <c r="B2" s="130"/>
      <c r="C2" s="131"/>
      <c r="D2" s="131"/>
      <c r="E2" s="131"/>
      <c r="F2" s="131"/>
      <c r="G2" s="131"/>
      <c r="H2" s="131"/>
      <c r="I2" s="374" t="s">
        <v>6</v>
      </c>
      <c r="J2" s="377" t="s">
        <v>99</v>
      </c>
      <c r="K2" s="223">
        <f>IF(F5="Ano",250000,0)</f>
        <v>0</v>
      </c>
      <c r="L2" s="380" t="s">
        <v>7</v>
      </c>
      <c r="N2" s="345" t="s">
        <v>39</v>
      </c>
      <c r="O2" s="346"/>
      <c r="R2" s="364" t="s">
        <v>103</v>
      </c>
    </row>
    <row r="3" spans="2:42" ht="26.1" customHeight="1" x14ac:dyDescent="0.25">
      <c r="B3" s="371" t="s">
        <v>31</v>
      </c>
      <c r="C3" s="372"/>
      <c r="D3" s="372"/>
      <c r="E3" s="372"/>
      <c r="F3" s="372"/>
      <c r="G3" s="372"/>
      <c r="H3" s="373"/>
      <c r="I3" s="375"/>
      <c r="J3" s="378"/>
      <c r="K3" s="137">
        <v>2500</v>
      </c>
      <c r="L3" s="381"/>
      <c r="N3" s="347"/>
      <c r="O3" s="348"/>
      <c r="R3" s="365"/>
    </row>
    <row r="4" spans="2:42" ht="53.1" customHeight="1" thickBot="1" x14ac:dyDescent="0.35">
      <c r="B4" s="132"/>
      <c r="C4" s="163"/>
      <c r="D4" s="163"/>
      <c r="E4" s="147" t="s">
        <v>40</v>
      </c>
      <c r="F4" s="147" t="s">
        <v>98</v>
      </c>
      <c r="G4" s="148" t="s">
        <v>5</v>
      </c>
      <c r="H4" s="135"/>
      <c r="I4" s="375"/>
      <c r="J4" s="378"/>
      <c r="K4" s="137"/>
      <c r="L4" s="381"/>
      <c r="N4" s="349"/>
      <c r="O4" s="350"/>
      <c r="P4" s="210"/>
      <c r="Q4" s="211"/>
      <c r="R4" s="365"/>
    </row>
    <row r="5" spans="2:42" s="1" customFormat="1" ht="27.95" customHeight="1" x14ac:dyDescent="0.3">
      <c r="B5" s="132"/>
      <c r="C5" s="163"/>
      <c r="D5" s="163"/>
      <c r="E5" s="37">
        <v>0</v>
      </c>
      <c r="F5" s="38" t="s">
        <v>29</v>
      </c>
      <c r="G5" s="149">
        <f>K6</f>
        <v>0</v>
      </c>
      <c r="H5" s="136"/>
      <c r="I5" s="375"/>
      <c r="J5" s="378"/>
      <c r="K5" s="138">
        <f>IF((E5=0),IF(L10&gt;0,1,0),0)</f>
        <v>0</v>
      </c>
      <c r="L5" s="381"/>
      <c r="M5" s="55"/>
      <c r="N5" s="154" t="s">
        <v>37</v>
      </c>
      <c r="O5" s="154" t="s">
        <v>38</v>
      </c>
      <c r="P5" s="210"/>
      <c r="Q5" s="211"/>
      <c r="R5" s="365"/>
      <c r="S5" s="54"/>
      <c r="T5" s="54"/>
      <c r="U5" s="2"/>
      <c r="V5" s="2"/>
      <c r="W5" s="2"/>
      <c r="X5" s="2"/>
      <c r="Y5" s="54"/>
      <c r="Z5" s="54"/>
      <c r="AA5" s="54"/>
      <c r="AB5" s="54"/>
      <c r="AC5" s="54"/>
      <c r="AD5" s="54"/>
      <c r="AE5" s="2"/>
      <c r="AF5" s="2"/>
      <c r="AG5" s="2"/>
      <c r="AH5" s="2"/>
      <c r="AI5" s="2"/>
      <c r="AJ5" s="2"/>
    </row>
    <row r="6" spans="2:42" s="1" customFormat="1" ht="17.100000000000001" customHeight="1" thickBot="1" x14ac:dyDescent="0.3">
      <c r="B6" s="133"/>
      <c r="C6" s="134"/>
      <c r="D6" s="134"/>
      <c r="E6" s="134"/>
      <c r="F6" s="134"/>
      <c r="G6" s="134"/>
      <c r="H6" s="134"/>
      <c r="I6" s="376"/>
      <c r="J6" s="379"/>
      <c r="K6" s="138">
        <f>IF(E5&gt;0,K2+E5*K3,0)</f>
        <v>0</v>
      </c>
      <c r="L6" s="382"/>
      <c r="M6" s="58"/>
      <c r="N6" s="155"/>
      <c r="O6" s="155"/>
      <c r="P6" s="210"/>
      <c r="Q6" s="211"/>
      <c r="R6" s="366"/>
      <c r="S6" s="57"/>
      <c r="T6" s="57"/>
      <c r="Y6" s="57"/>
      <c r="Z6" s="57"/>
      <c r="AA6" s="57"/>
      <c r="AB6" s="57"/>
      <c r="AC6" s="57"/>
      <c r="AD6" s="57"/>
    </row>
    <row r="7" spans="2:42" s="1" customFormat="1" ht="21" customHeight="1" thickBot="1" x14ac:dyDescent="0.3">
      <c r="B7" s="234" t="s">
        <v>32</v>
      </c>
      <c r="C7" s="235"/>
      <c r="D7" s="235"/>
      <c r="E7" s="235"/>
      <c r="F7" s="235"/>
      <c r="G7" s="256" t="str">
        <f>G10</f>
        <v xml:space="preserve"> možno ještě rozdělit</v>
      </c>
      <c r="H7" s="235"/>
      <c r="I7" s="143">
        <f>I10</f>
        <v>0</v>
      </c>
      <c r="J7" s="150"/>
      <c r="K7" s="153">
        <f>K10</f>
        <v>0</v>
      </c>
      <c r="L7" s="145">
        <f>L10</f>
        <v>0</v>
      </c>
      <c r="M7" s="58"/>
      <c r="N7" s="156"/>
      <c r="O7" s="156">
        <f>O10</f>
        <v>0</v>
      </c>
      <c r="P7" s="125"/>
      <c r="S7" s="57"/>
      <c r="T7" s="57"/>
      <c r="Y7" s="57"/>
      <c r="Z7" s="57"/>
      <c r="AA7" s="57"/>
      <c r="AB7" s="57"/>
      <c r="AC7" s="57"/>
      <c r="AD7" s="57"/>
    </row>
    <row r="8" spans="2:42" s="1" customFormat="1" ht="45" customHeight="1" x14ac:dyDescent="0.25">
      <c r="B8" s="126" t="s">
        <v>60</v>
      </c>
      <c r="C8" s="164" t="s">
        <v>51</v>
      </c>
      <c r="D8" s="165">
        <v>149</v>
      </c>
      <c r="E8" s="369" t="s">
        <v>77</v>
      </c>
      <c r="F8" s="369"/>
      <c r="G8" s="369"/>
      <c r="H8" s="370"/>
      <c r="I8" s="127">
        <v>3925</v>
      </c>
      <c r="J8" s="39">
        <v>0</v>
      </c>
      <c r="K8" s="151">
        <f>J8</f>
        <v>0</v>
      </c>
      <c r="L8" s="139">
        <f>I8*K8</f>
        <v>0</v>
      </c>
      <c r="M8" s="55"/>
      <c r="N8" s="161">
        <f>K8+DM!K8</f>
        <v>0</v>
      </c>
      <c r="O8" s="162">
        <f>L8+DM!L8</f>
        <v>0</v>
      </c>
      <c r="P8" s="125">
        <f>IF(L8&gt;0,IF(LEN(R8)&lt;6,1,0),0)</f>
        <v>0</v>
      </c>
      <c r="Q8" s="12"/>
      <c r="R8" s="213"/>
      <c r="S8" s="57"/>
      <c r="T8" s="57"/>
      <c r="Y8" s="57"/>
      <c r="Z8" s="57"/>
      <c r="AA8" s="57"/>
      <c r="AB8" s="57"/>
      <c r="AC8" s="57"/>
      <c r="AD8" s="57"/>
    </row>
    <row r="9" spans="2:42" s="1" customFormat="1" ht="45" customHeight="1" thickBot="1" x14ac:dyDescent="0.3">
      <c r="B9" s="128" t="s">
        <v>61</v>
      </c>
      <c r="C9" s="167" t="s">
        <v>44</v>
      </c>
      <c r="D9" s="167">
        <v>152</v>
      </c>
      <c r="E9" s="367" t="s">
        <v>78</v>
      </c>
      <c r="F9" s="367"/>
      <c r="G9" s="367"/>
      <c r="H9" s="368"/>
      <c r="I9" s="129">
        <v>16000</v>
      </c>
      <c r="J9" s="36">
        <v>0</v>
      </c>
      <c r="K9" s="152">
        <f>J9</f>
        <v>0</v>
      </c>
      <c r="L9" s="140">
        <f>I9*K9</f>
        <v>0</v>
      </c>
      <c r="M9" s="55"/>
      <c r="N9" s="262">
        <f>K9+DM!K9</f>
        <v>0</v>
      </c>
      <c r="O9" s="263">
        <f>L9+DM!L9</f>
        <v>0</v>
      </c>
      <c r="P9" s="125">
        <f>IF(L9&gt;0,IF(LEN(R9)&lt;6,1,0),0)</f>
        <v>0</v>
      </c>
      <c r="Q9" s="12"/>
      <c r="R9" s="213"/>
      <c r="S9" s="57"/>
      <c r="T9" s="57"/>
      <c r="Y9" s="57"/>
      <c r="Z9" s="57"/>
      <c r="AA9" s="57"/>
      <c r="AB9" s="57"/>
      <c r="AC9" s="57"/>
      <c r="AD9" s="57"/>
    </row>
    <row r="10" spans="2:42" s="1" customFormat="1" ht="18" thickBot="1" x14ac:dyDescent="0.3">
      <c r="B10" s="146" t="s">
        <v>32</v>
      </c>
      <c r="C10" s="142"/>
      <c r="D10" s="142"/>
      <c r="E10" s="142"/>
      <c r="F10" s="142"/>
      <c r="G10" s="256" t="str">
        <f>IF($L$7&gt;$G$5,"hodnota není v limitu"," možno ještě rozdělit")</f>
        <v xml:space="preserve"> možno ještě rozdělit</v>
      </c>
      <c r="H10" s="142"/>
      <c r="I10" s="143">
        <f>IF($L$7&gt;$G$5," ",K10 )</f>
        <v>0</v>
      </c>
      <c r="J10" s="143"/>
      <c r="K10" s="144">
        <f>G5-L10</f>
        <v>0</v>
      </c>
      <c r="L10" s="145">
        <f>SUM(L8:L9)</f>
        <v>0</v>
      </c>
      <c r="M10" s="55"/>
      <c r="N10" s="156"/>
      <c r="O10" s="156">
        <f>SUM(O8:O9)</f>
        <v>0</v>
      </c>
      <c r="P10" s="124"/>
      <c r="Q10" s="11"/>
      <c r="R10" s="11"/>
      <c r="S10" s="57"/>
      <c r="T10" s="57"/>
      <c r="Y10" s="57"/>
      <c r="Z10" s="57"/>
      <c r="AA10" s="57"/>
      <c r="AB10" s="57"/>
      <c r="AC10" s="57"/>
      <c r="AD10" s="57"/>
      <c r="AK10" s="12"/>
      <c r="AL10" s="12"/>
      <c r="AM10" s="12"/>
      <c r="AN10" s="12"/>
      <c r="AO10" s="12"/>
      <c r="AP10" s="12"/>
    </row>
    <row r="11" spans="2:42" s="12" customFormat="1" ht="40.5" hidden="1" customHeight="1" thickBot="1" x14ac:dyDescent="0.3">
      <c r="B11" s="186"/>
      <c r="C11" s="141"/>
      <c r="D11" s="141"/>
      <c r="E11" s="187">
        <f>F11+H11</f>
        <v>0</v>
      </c>
      <c r="F11" s="187">
        <f>L9</f>
        <v>0</v>
      </c>
      <c r="G11" s="187"/>
      <c r="H11" s="187">
        <f>L8</f>
        <v>0</v>
      </c>
      <c r="I11" s="141"/>
      <c r="J11" s="141"/>
      <c r="K11" s="141"/>
      <c r="L11" s="188"/>
      <c r="M11" s="58"/>
      <c r="N11" s="157"/>
      <c r="O11" s="158"/>
      <c r="P11" s="124"/>
      <c r="Q11" s="11"/>
      <c r="R11" s="11"/>
      <c r="S11" s="58"/>
      <c r="T11" s="58"/>
      <c r="Y11" s="58"/>
      <c r="Z11" s="58"/>
      <c r="AA11" s="58"/>
      <c r="AB11" s="58"/>
      <c r="AC11" s="58"/>
      <c r="AD11" s="58"/>
    </row>
    <row r="12" spans="2:42" x14ac:dyDescent="0.25">
      <c r="B12" s="52"/>
      <c r="C12" s="11"/>
      <c r="D12" s="11"/>
      <c r="E12" s="11"/>
      <c r="F12" s="11"/>
      <c r="G12" s="11"/>
      <c r="H12" s="11"/>
      <c r="I12" s="11"/>
      <c r="J12" s="11"/>
      <c r="L12" s="53"/>
      <c r="Q12" s="11"/>
      <c r="R12" s="11"/>
      <c r="S12" s="57"/>
      <c r="T12" s="57"/>
      <c r="U12" s="1"/>
      <c r="V12" s="1"/>
      <c r="W12" s="1"/>
      <c r="X12" s="1"/>
      <c r="Y12" s="57"/>
      <c r="Z12" s="57"/>
      <c r="AA12" s="57"/>
      <c r="AB12" s="57"/>
      <c r="AC12" s="57"/>
      <c r="AD12" s="57"/>
      <c r="AE12" s="1"/>
      <c r="AF12" s="1"/>
      <c r="AG12" s="1"/>
      <c r="AH12" s="1"/>
    </row>
    <row r="13" spans="2:42" x14ac:dyDescent="0.25">
      <c r="B13" s="221" t="s">
        <v>97</v>
      </c>
      <c r="C13" s="11"/>
      <c r="D13" s="11"/>
      <c r="E13" s="11"/>
      <c r="F13" s="11"/>
      <c r="G13" s="11"/>
      <c r="H13" s="11"/>
      <c r="I13" s="11"/>
      <c r="J13" s="11"/>
      <c r="L13" s="53"/>
      <c r="Q13" s="11"/>
      <c r="R13" s="11"/>
      <c r="S13" s="57"/>
      <c r="T13" s="57"/>
      <c r="U13" s="1"/>
      <c r="V13" s="1"/>
      <c r="W13" s="1"/>
      <c r="X13" s="1"/>
      <c r="Y13" s="57"/>
      <c r="Z13" s="57"/>
      <c r="AA13" s="57"/>
      <c r="AB13" s="57"/>
      <c r="AC13" s="57"/>
      <c r="AD13" s="57"/>
      <c r="AE13" s="1"/>
      <c r="AF13" s="1"/>
      <c r="AG13" s="1"/>
      <c r="AH13" s="12"/>
    </row>
    <row r="14" spans="2:42" x14ac:dyDescent="0.25">
      <c r="B14" s="52"/>
      <c r="C14" s="11"/>
      <c r="D14" s="11"/>
      <c r="E14" s="11"/>
      <c r="F14" s="11"/>
      <c r="G14" s="11"/>
      <c r="H14" s="11"/>
      <c r="I14" s="11"/>
      <c r="J14" s="11"/>
      <c r="L14" s="53"/>
      <c r="Q14" s="11"/>
      <c r="R14" s="11"/>
      <c r="S14" s="57"/>
      <c r="T14" s="57"/>
      <c r="U14" s="1"/>
      <c r="V14" s="1"/>
      <c r="W14" s="1"/>
      <c r="X14" s="1"/>
      <c r="Y14" s="57"/>
      <c r="Z14" s="57"/>
      <c r="AA14" s="57"/>
      <c r="AB14" s="57"/>
      <c r="AC14" s="57"/>
      <c r="AD14" s="57"/>
      <c r="AE14" s="1"/>
      <c r="AF14" s="1"/>
      <c r="AG14" s="1"/>
    </row>
    <row r="15" spans="2:42" x14ac:dyDescent="0.25">
      <c r="B15" s="52"/>
      <c r="C15" s="11"/>
      <c r="D15" s="11"/>
      <c r="E15" s="11"/>
      <c r="F15" s="11"/>
      <c r="G15" s="11"/>
      <c r="H15" s="11"/>
      <c r="I15" s="11"/>
      <c r="J15" s="11"/>
      <c r="L15" s="53"/>
      <c r="Q15" s="11"/>
      <c r="R15" s="11"/>
      <c r="S15" s="57"/>
      <c r="T15" s="57"/>
      <c r="U15" s="1"/>
      <c r="V15" s="1"/>
      <c r="W15" s="1"/>
      <c r="X15" s="1"/>
      <c r="Y15" s="57"/>
      <c r="Z15" s="57"/>
      <c r="AA15" s="57"/>
      <c r="AB15" s="57"/>
      <c r="AC15" s="57"/>
      <c r="AD15" s="57"/>
      <c r="AE15" s="1"/>
      <c r="AF15" s="1"/>
      <c r="AG15" s="1"/>
    </row>
    <row r="16" spans="2:42" x14ac:dyDescent="0.25">
      <c r="B16" s="52"/>
      <c r="C16" s="11"/>
      <c r="D16" s="11"/>
      <c r="E16" s="11"/>
      <c r="F16" s="11"/>
      <c r="G16" s="11"/>
      <c r="H16" s="11"/>
      <c r="I16" s="11"/>
      <c r="J16" s="11"/>
      <c r="L16" s="53"/>
      <c r="Q16" s="11"/>
      <c r="R16" s="11"/>
      <c r="S16" s="57"/>
      <c r="T16" s="57"/>
      <c r="U16" s="1"/>
      <c r="V16" s="1"/>
      <c r="W16" s="1"/>
      <c r="X16" s="1"/>
      <c r="Y16" s="57"/>
      <c r="Z16" s="57"/>
      <c r="AA16" s="57"/>
      <c r="AB16" s="57"/>
      <c r="AC16" s="57"/>
      <c r="AD16" s="57"/>
      <c r="AE16" s="1"/>
      <c r="AF16" s="1"/>
      <c r="AG16" s="1"/>
    </row>
    <row r="17" spans="2:33" x14ac:dyDescent="0.25">
      <c r="B17" s="52"/>
      <c r="C17" s="11"/>
      <c r="D17" s="11"/>
      <c r="E17" s="11"/>
      <c r="F17" s="11"/>
      <c r="G17" s="11"/>
      <c r="H17" s="11"/>
      <c r="I17" s="11"/>
      <c r="J17" s="11"/>
      <c r="L17" s="53"/>
      <c r="Q17" s="11"/>
      <c r="R17" s="11"/>
      <c r="S17" s="57"/>
      <c r="T17" s="57"/>
      <c r="U17" s="1"/>
      <c r="V17" s="1"/>
      <c r="W17" s="1"/>
      <c r="X17" s="1"/>
      <c r="Y17" s="57"/>
      <c r="Z17" s="57"/>
      <c r="AA17" s="57"/>
      <c r="AB17" s="57"/>
      <c r="AC17" s="57"/>
      <c r="AD17" s="57"/>
      <c r="AE17" s="1"/>
      <c r="AF17" s="1"/>
      <c r="AG17" s="1"/>
    </row>
    <row r="18" spans="2:33" x14ac:dyDescent="0.25">
      <c r="N18" s="159"/>
      <c r="O18" s="159"/>
      <c r="Q18" s="11"/>
      <c r="R18" s="11"/>
      <c r="S18" s="57"/>
      <c r="T18" s="57"/>
      <c r="U18" s="1"/>
      <c r="V18" s="1"/>
      <c r="W18" s="1"/>
      <c r="X18" s="1"/>
      <c r="Y18" s="57"/>
      <c r="Z18" s="57"/>
      <c r="AA18" s="57"/>
      <c r="AB18" s="57"/>
      <c r="AC18" s="57"/>
      <c r="AD18" s="57"/>
      <c r="AE18" s="1"/>
      <c r="AF18" s="1"/>
      <c r="AG18" s="1"/>
    </row>
    <row r="19" spans="2:33" x14ac:dyDescent="0.25">
      <c r="S19" s="57"/>
      <c r="T19" s="57"/>
      <c r="U19" s="1"/>
      <c r="V19" s="1"/>
      <c r="W19" s="1"/>
      <c r="X19" s="1"/>
      <c r="Y19" s="57"/>
      <c r="Z19" s="57"/>
      <c r="AA19" s="57"/>
      <c r="AB19" s="57"/>
      <c r="AC19" s="57"/>
      <c r="AD19" s="57"/>
      <c r="AE19" s="1"/>
      <c r="AF19" s="1"/>
      <c r="AG19" s="1"/>
    </row>
    <row r="20" spans="2:33" x14ac:dyDescent="0.25">
      <c r="S20" s="57"/>
      <c r="T20" s="57"/>
      <c r="U20" s="1"/>
      <c r="V20" s="1"/>
      <c r="W20" s="1"/>
      <c r="X20" s="1"/>
      <c r="Y20" s="57"/>
      <c r="Z20" s="57"/>
      <c r="AA20" s="57"/>
      <c r="AB20" s="57"/>
      <c r="AC20" s="57"/>
      <c r="AD20" s="57"/>
      <c r="AE20" s="1"/>
      <c r="AF20" s="1"/>
      <c r="AG20" s="1"/>
    </row>
    <row r="21" spans="2:33" x14ac:dyDescent="0.25">
      <c r="S21" s="57"/>
      <c r="T21" s="57"/>
      <c r="U21" s="1"/>
      <c r="V21" s="1"/>
      <c r="W21" s="1"/>
      <c r="X21" s="1"/>
      <c r="Y21" s="57"/>
      <c r="Z21" s="57"/>
      <c r="AA21" s="57"/>
      <c r="AB21" s="57"/>
      <c r="AC21" s="57"/>
      <c r="AD21" s="57"/>
      <c r="AE21" s="1"/>
      <c r="AF21" s="1"/>
      <c r="AG21" s="1"/>
    </row>
    <row r="22" spans="2:33" x14ac:dyDescent="0.25">
      <c r="S22" s="57"/>
      <c r="T22" s="57"/>
      <c r="U22" s="1"/>
      <c r="V22" s="1"/>
      <c r="W22" s="1"/>
      <c r="X22" s="1"/>
      <c r="Y22" s="57"/>
      <c r="Z22" s="57"/>
      <c r="AA22" s="57"/>
      <c r="AB22" s="57"/>
      <c r="AC22" s="57"/>
      <c r="AD22" s="57"/>
      <c r="AE22" s="1"/>
      <c r="AF22" s="1"/>
      <c r="AG22" s="1"/>
    </row>
    <row r="23" spans="2:33" x14ac:dyDescent="0.25">
      <c r="S23" s="57"/>
      <c r="T23" s="57"/>
      <c r="U23" s="1"/>
      <c r="V23" s="1"/>
      <c r="W23" s="1"/>
      <c r="X23" s="1"/>
      <c r="Y23" s="57"/>
      <c r="Z23" s="57"/>
      <c r="AA23" s="57"/>
      <c r="AB23" s="57"/>
      <c r="AC23" s="57"/>
      <c r="AD23" s="57"/>
      <c r="AE23" s="1"/>
      <c r="AF23" s="1"/>
      <c r="AG23" s="1"/>
    </row>
    <row r="24" spans="2:33" x14ac:dyDescent="0.25">
      <c r="S24" s="57"/>
      <c r="T24" s="57"/>
      <c r="U24" s="1"/>
      <c r="V24" s="1"/>
      <c r="W24" s="1"/>
      <c r="X24" s="1"/>
      <c r="Y24" s="57"/>
      <c r="Z24" s="57"/>
      <c r="AA24" s="57"/>
      <c r="AB24" s="57"/>
      <c r="AC24" s="57"/>
      <c r="AD24" s="57"/>
      <c r="AE24" s="1"/>
      <c r="AF24" s="1"/>
      <c r="AG24" s="1"/>
    </row>
    <row r="25" spans="2:33" x14ac:dyDescent="0.25">
      <c r="S25" s="57"/>
      <c r="T25" s="57"/>
      <c r="U25" s="1"/>
      <c r="V25" s="1"/>
      <c r="W25" s="1"/>
      <c r="X25" s="1"/>
      <c r="Y25" s="57"/>
      <c r="Z25" s="57"/>
      <c r="AA25" s="57"/>
      <c r="AB25" s="57"/>
      <c r="AC25" s="57"/>
      <c r="AD25" s="57"/>
      <c r="AE25" s="1"/>
      <c r="AF25" s="1"/>
      <c r="AG25" s="1"/>
    </row>
    <row r="26" spans="2:33" x14ac:dyDescent="0.25">
      <c r="S26" s="57"/>
      <c r="T26" s="57"/>
      <c r="U26" s="1"/>
      <c r="V26" s="1"/>
      <c r="W26" s="1"/>
      <c r="X26" s="1"/>
      <c r="Y26" s="57"/>
      <c r="Z26" s="57"/>
      <c r="AA26" s="57"/>
      <c r="AB26" s="57"/>
      <c r="AC26" s="57"/>
      <c r="AD26" s="57"/>
      <c r="AE26" s="1"/>
      <c r="AF26" s="1"/>
      <c r="AG26" s="1"/>
    </row>
    <row r="27" spans="2:33" x14ac:dyDescent="0.25">
      <c r="S27" s="57"/>
      <c r="T27" s="57"/>
      <c r="U27" s="1"/>
      <c r="V27" s="1"/>
      <c r="W27" s="1"/>
      <c r="X27" s="1"/>
      <c r="Y27" s="57"/>
      <c r="Z27" s="57"/>
      <c r="AA27" s="57"/>
      <c r="AB27" s="57"/>
      <c r="AC27" s="57"/>
      <c r="AD27" s="57"/>
      <c r="AE27" s="1"/>
      <c r="AF27" s="1"/>
      <c r="AG27" s="1"/>
    </row>
    <row r="28" spans="2:33" x14ac:dyDescent="0.25">
      <c r="S28" s="57"/>
      <c r="T28" s="57"/>
      <c r="U28" s="1"/>
      <c r="V28" s="1"/>
      <c r="W28" s="1"/>
      <c r="X28" s="1"/>
      <c r="Y28" s="57"/>
      <c r="Z28" s="57"/>
      <c r="AA28" s="57"/>
      <c r="AB28" s="57"/>
      <c r="AC28" s="57"/>
      <c r="AD28" s="57"/>
      <c r="AE28" s="1"/>
      <c r="AF28" s="1"/>
      <c r="AG28" s="1"/>
    </row>
    <row r="29" spans="2:33" x14ac:dyDescent="0.25">
      <c r="S29" s="57"/>
      <c r="T29" s="57"/>
      <c r="U29" s="1"/>
      <c r="V29" s="1"/>
      <c r="W29" s="1"/>
      <c r="X29" s="1"/>
      <c r="Y29" s="57"/>
      <c r="Z29" s="57"/>
      <c r="AA29" s="57"/>
      <c r="AB29" s="57"/>
      <c r="AC29" s="57"/>
      <c r="AD29" s="57"/>
      <c r="AE29" s="1"/>
      <c r="AF29" s="1"/>
      <c r="AG29" s="1"/>
    </row>
    <row r="30" spans="2:33" x14ac:dyDescent="0.25">
      <c r="S30" s="57"/>
      <c r="T30" s="57"/>
      <c r="U30" s="1"/>
      <c r="V30" s="1"/>
      <c r="W30" s="1"/>
      <c r="X30" s="1"/>
      <c r="Y30" s="57"/>
      <c r="Z30" s="57"/>
      <c r="AA30" s="57"/>
      <c r="AB30" s="57"/>
      <c r="AC30" s="57"/>
      <c r="AD30" s="57"/>
      <c r="AE30" s="1"/>
      <c r="AF30" s="1"/>
      <c r="AG30" s="1"/>
    </row>
    <row r="31" spans="2:33" x14ac:dyDescent="0.25">
      <c r="S31" s="57"/>
      <c r="T31" s="57"/>
      <c r="U31" s="1"/>
      <c r="V31" s="1"/>
      <c r="W31" s="1"/>
      <c r="X31" s="1"/>
      <c r="Y31" s="57"/>
      <c r="Z31" s="57"/>
      <c r="AA31" s="57"/>
      <c r="AB31" s="57"/>
      <c r="AC31" s="57"/>
      <c r="AD31" s="57"/>
      <c r="AE31" s="1"/>
      <c r="AF31" s="1"/>
      <c r="AG31" s="1"/>
    </row>
    <row r="32" spans="2:33" x14ac:dyDescent="0.25">
      <c r="S32" s="57"/>
      <c r="T32" s="57"/>
      <c r="U32" s="1"/>
      <c r="V32" s="1"/>
      <c r="W32" s="1"/>
      <c r="X32" s="1"/>
      <c r="Y32" s="57"/>
      <c r="Z32" s="57"/>
      <c r="AA32" s="57"/>
      <c r="AB32" s="57"/>
      <c r="AC32" s="57"/>
      <c r="AD32" s="57"/>
      <c r="AE32" s="1"/>
      <c r="AF32" s="1"/>
      <c r="AG32" s="1"/>
    </row>
    <row r="33" spans="19:33" x14ac:dyDescent="0.25">
      <c r="S33" s="57"/>
      <c r="T33" s="57"/>
      <c r="U33" s="1"/>
      <c r="V33" s="1"/>
      <c r="W33" s="1"/>
      <c r="X33" s="1"/>
      <c r="Y33" s="57"/>
      <c r="Z33" s="57"/>
      <c r="AA33" s="57"/>
      <c r="AB33" s="57"/>
      <c r="AC33" s="57"/>
      <c r="AD33" s="57"/>
      <c r="AE33" s="1"/>
      <c r="AF33" s="1"/>
      <c r="AG33" s="1"/>
    </row>
    <row r="34" spans="19:33" x14ac:dyDescent="0.25">
      <c r="S34" s="57"/>
      <c r="T34" s="57"/>
      <c r="U34" s="1"/>
      <c r="V34" s="1"/>
      <c r="W34" s="1"/>
      <c r="X34" s="1"/>
      <c r="Y34" s="57"/>
      <c r="Z34" s="57"/>
      <c r="AA34" s="57"/>
      <c r="AB34" s="57"/>
      <c r="AC34" s="57"/>
      <c r="AD34" s="57"/>
      <c r="AE34" s="1"/>
      <c r="AF34" s="1"/>
      <c r="AG34" s="1"/>
    </row>
    <row r="35" spans="19:33" x14ac:dyDescent="0.25">
      <c r="S35" s="57"/>
      <c r="T35" s="57"/>
      <c r="U35" s="1"/>
      <c r="V35" s="1"/>
      <c r="W35" s="1"/>
      <c r="X35" s="1"/>
      <c r="Y35" s="57"/>
      <c r="Z35" s="57"/>
      <c r="AA35" s="57"/>
      <c r="AB35" s="57"/>
      <c r="AC35" s="57"/>
      <c r="AD35" s="57"/>
      <c r="AE35" s="1"/>
      <c r="AF35" s="1"/>
      <c r="AG35" s="1"/>
    </row>
    <row r="36" spans="19:33" x14ac:dyDescent="0.25">
      <c r="S36" s="57"/>
      <c r="T36" s="57"/>
      <c r="U36" s="1"/>
      <c r="V36" s="1"/>
      <c r="W36" s="1"/>
      <c r="X36" s="1"/>
      <c r="Y36" s="57"/>
      <c r="Z36" s="57"/>
      <c r="AA36" s="57"/>
      <c r="AB36" s="57"/>
      <c r="AC36" s="57"/>
      <c r="AD36" s="57"/>
      <c r="AE36" s="1"/>
      <c r="AF36" s="1"/>
      <c r="AG36" s="1"/>
    </row>
    <row r="37" spans="19:33" x14ac:dyDescent="0.25">
      <c r="S37" s="57"/>
      <c r="T37" s="57"/>
      <c r="U37" s="1"/>
      <c r="V37" s="1"/>
      <c r="W37" s="1"/>
      <c r="X37" s="1"/>
      <c r="Y37" s="57"/>
      <c r="Z37" s="57"/>
      <c r="AA37" s="57"/>
      <c r="AB37" s="57"/>
      <c r="AC37" s="57"/>
      <c r="AD37" s="57"/>
      <c r="AE37" s="1"/>
      <c r="AF37" s="1"/>
      <c r="AG37" s="1"/>
    </row>
    <row r="38" spans="19:33" x14ac:dyDescent="0.25">
      <c r="S38" s="57"/>
      <c r="T38" s="57"/>
      <c r="U38" s="1"/>
      <c r="V38" s="1"/>
      <c r="W38" s="1"/>
      <c r="X38" s="1"/>
      <c r="Y38" s="57"/>
      <c r="Z38" s="57"/>
      <c r="AA38" s="57"/>
      <c r="AB38" s="57"/>
      <c r="AC38" s="57"/>
      <c r="AD38" s="57"/>
      <c r="AE38" s="1"/>
      <c r="AF38" s="1"/>
      <c r="AG38" s="1"/>
    </row>
    <row r="39" spans="19:33" x14ac:dyDescent="0.25">
      <c r="S39" s="57"/>
      <c r="T39" s="57"/>
      <c r="U39" s="1"/>
      <c r="V39" s="1"/>
      <c r="W39" s="1"/>
      <c r="X39" s="1"/>
      <c r="Y39" s="57"/>
      <c r="Z39" s="57"/>
      <c r="AA39" s="57"/>
      <c r="AB39" s="57"/>
      <c r="AC39" s="57"/>
      <c r="AD39" s="57"/>
      <c r="AE39" s="1"/>
      <c r="AF39" s="1"/>
      <c r="AG39" s="1"/>
    </row>
    <row r="40" spans="19:33" x14ac:dyDescent="0.25">
      <c r="S40" s="57"/>
      <c r="T40" s="57"/>
      <c r="U40" s="1"/>
      <c r="V40" s="1"/>
      <c r="W40" s="1"/>
      <c r="X40" s="1"/>
      <c r="Y40" s="57"/>
      <c r="Z40" s="57"/>
      <c r="AA40" s="57"/>
      <c r="AB40" s="57"/>
      <c r="AC40" s="57"/>
      <c r="AD40" s="57"/>
      <c r="AE40" s="1"/>
      <c r="AF40" s="1"/>
      <c r="AG40" s="1"/>
    </row>
    <row r="41" spans="19:33" x14ac:dyDescent="0.25">
      <c r="S41" s="57"/>
      <c r="T41" s="57"/>
      <c r="U41" s="1"/>
      <c r="V41" s="1"/>
      <c r="W41" s="1"/>
      <c r="X41" s="1"/>
      <c r="Y41" s="57"/>
      <c r="Z41" s="57"/>
      <c r="AA41" s="57"/>
      <c r="AB41" s="57"/>
      <c r="AC41" s="57"/>
      <c r="AD41" s="57"/>
      <c r="AE41" s="1"/>
      <c r="AF41" s="1"/>
      <c r="AG41" s="1"/>
    </row>
    <row r="42" spans="19:33" x14ac:dyDescent="0.25">
      <c r="S42" s="57"/>
      <c r="T42" s="57"/>
      <c r="U42" s="1"/>
      <c r="V42" s="1"/>
      <c r="W42" s="1"/>
      <c r="X42" s="1"/>
      <c r="Y42" s="57"/>
      <c r="Z42" s="57"/>
      <c r="AA42" s="57"/>
      <c r="AB42" s="57"/>
      <c r="AC42" s="57"/>
      <c r="AD42" s="57"/>
      <c r="AE42" s="1"/>
      <c r="AF42" s="1"/>
      <c r="AG42" s="1"/>
    </row>
    <row r="43" spans="19:33" x14ac:dyDescent="0.25">
      <c r="S43" s="57"/>
      <c r="T43" s="57"/>
      <c r="U43" s="1"/>
      <c r="V43" s="1"/>
      <c r="W43" s="1"/>
      <c r="X43" s="1"/>
      <c r="Y43" s="57"/>
      <c r="Z43" s="57"/>
      <c r="AA43" s="57"/>
      <c r="AB43" s="57"/>
      <c r="AC43" s="57"/>
      <c r="AD43" s="57"/>
      <c r="AE43" s="1"/>
      <c r="AF43" s="1"/>
      <c r="AG43" s="1"/>
    </row>
    <row r="44" spans="19:33" x14ac:dyDescent="0.25">
      <c r="S44" s="57"/>
      <c r="T44" s="57"/>
      <c r="U44" s="1"/>
      <c r="V44" s="1"/>
      <c r="W44" s="1"/>
      <c r="X44" s="1"/>
      <c r="Y44" s="57"/>
      <c r="Z44" s="57"/>
      <c r="AA44" s="57"/>
      <c r="AB44" s="57"/>
      <c r="AC44" s="57"/>
      <c r="AD44" s="57"/>
      <c r="AE44" s="1"/>
      <c r="AF44" s="1"/>
      <c r="AG44" s="1"/>
    </row>
    <row r="45" spans="19:33" x14ac:dyDescent="0.25">
      <c r="S45" s="57"/>
      <c r="T45" s="57"/>
      <c r="U45" s="1"/>
      <c r="V45" s="1"/>
      <c r="W45" s="1"/>
      <c r="X45" s="1"/>
      <c r="Y45" s="57"/>
      <c r="Z45" s="57"/>
      <c r="AA45" s="57"/>
      <c r="AB45" s="57"/>
      <c r="AC45" s="57"/>
      <c r="AD45" s="57"/>
      <c r="AE45" s="1"/>
      <c r="AF45" s="1"/>
      <c r="AG45" s="1"/>
    </row>
    <row r="46" spans="19:33" x14ac:dyDescent="0.25">
      <c r="S46" s="57"/>
      <c r="T46" s="57"/>
      <c r="U46" s="1"/>
      <c r="V46" s="1"/>
      <c r="W46" s="1"/>
      <c r="X46" s="1"/>
      <c r="Y46" s="57"/>
      <c r="Z46" s="57"/>
      <c r="AA46" s="57"/>
      <c r="AB46" s="57"/>
      <c r="AC46" s="57"/>
      <c r="AD46" s="57"/>
      <c r="AE46" s="1"/>
      <c r="AF46" s="1"/>
      <c r="AG46" s="1"/>
    </row>
    <row r="47" spans="19:33" x14ac:dyDescent="0.25">
      <c r="S47" s="57"/>
      <c r="T47" s="57"/>
      <c r="U47" s="1"/>
      <c r="V47" s="1"/>
      <c r="W47" s="1"/>
      <c r="X47" s="1"/>
      <c r="Y47" s="57"/>
      <c r="Z47" s="57"/>
      <c r="AA47" s="57"/>
      <c r="AB47" s="57"/>
      <c r="AC47" s="57"/>
      <c r="AD47" s="57"/>
      <c r="AE47" s="1"/>
      <c r="AF47" s="1"/>
      <c r="AG47" s="1"/>
    </row>
    <row r="48" spans="19:33" x14ac:dyDescent="0.25">
      <c r="S48" s="57"/>
      <c r="T48" s="57"/>
      <c r="U48" s="1"/>
      <c r="V48" s="1"/>
      <c r="W48" s="1"/>
      <c r="X48" s="1"/>
      <c r="Y48" s="57"/>
      <c r="Z48" s="57"/>
      <c r="AA48" s="57"/>
      <c r="AB48" s="57"/>
      <c r="AC48" s="57"/>
      <c r="AD48" s="57"/>
      <c r="AE48" s="1"/>
      <c r="AF48" s="1"/>
      <c r="AG48" s="1"/>
    </row>
    <row r="49" spans="19:33" x14ac:dyDescent="0.25">
      <c r="S49" s="57"/>
      <c r="T49" s="57"/>
      <c r="U49" s="1"/>
      <c r="V49" s="1"/>
      <c r="W49" s="1"/>
      <c r="X49" s="1"/>
      <c r="Y49" s="57"/>
      <c r="Z49" s="57"/>
      <c r="AA49" s="57"/>
      <c r="AB49" s="57"/>
      <c r="AC49" s="57"/>
      <c r="AD49" s="57"/>
      <c r="AE49" s="1"/>
      <c r="AF49" s="1"/>
      <c r="AG49" s="1"/>
    </row>
    <row r="50" spans="19:33" x14ac:dyDescent="0.25">
      <c r="S50" s="57"/>
      <c r="T50" s="57"/>
      <c r="U50" s="1"/>
      <c r="V50" s="1"/>
      <c r="W50" s="1"/>
      <c r="X50" s="1"/>
      <c r="Y50" s="57"/>
      <c r="Z50" s="57"/>
      <c r="AA50" s="57"/>
      <c r="AB50" s="57"/>
      <c r="AC50" s="57"/>
      <c r="AD50" s="57"/>
      <c r="AE50" s="1"/>
      <c r="AF50" s="1"/>
      <c r="AG50" s="1"/>
    </row>
    <row r="51" spans="19:33" x14ac:dyDescent="0.25">
      <c r="S51" s="57"/>
      <c r="T51" s="57"/>
      <c r="U51" s="1"/>
      <c r="V51" s="1"/>
      <c r="W51" s="1"/>
      <c r="X51" s="1"/>
      <c r="Y51" s="57"/>
      <c r="Z51" s="57"/>
      <c r="AA51" s="57"/>
      <c r="AB51" s="57"/>
      <c r="AC51" s="57"/>
      <c r="AD51" s="57"/>
      <c r="AE51" s="1"/>
      <c r="AF51" s="1"/>
      <c r="AG51" s="1"/>
    </row>
    <row r="52" spans="19:33" x14ac:dyDescent="0.25">
      <c r="S52" s="57"/>
      <c r="T52" s="57"/>
      <c r="U52" s="1"/>
      <c r="V52" s="1"/>
      <c r="W52" s="1"/>
      <c r="X52" s="1"/>
      <c r="Y52" s="57"/>
      <c r="Z52" s="57"/>
      <c r="AA52" s="57"/>
      <c r="AB52" s="57"/>
      <c r="AC52" s="57"/>
      <c r="AD52" s="57"/>
      <c r="AE52" s="1"/>
      <c r="AF52" s="1"/>
      <c r="AG52" s="1"/>
    </row>
    <row r="53" spans="19:33" x14ac:dyDescent="0.25">
      <c r="S53" s="57"/>
      <c r="T53" s="57"/>
      <c r="U53" s="1"/>
      <c r="V53" s="1"/>
      <c r="W53" s="1"/>
      <c r="X53" s="1"/>
      <c r="Y53" s="57"/>
      <c r="Z53" s="57"/>
      <c r="AA53" s="57"/>
      <c r="AB53" s="57"/>
      <c r="AC53" s="57"/>
      <c r="AD53" s="57"/>
      <c r="AE53" s="1"/>
      <c r="AF53" s="1"/>
      <c r="AG53" s="1"/>
    </row>
    <row r="54" spans="19:33" x14ac:dyDescent="0.25">
      <c r="S54" s="57"/>
      <c r="T54" s="57"/>
      <c r="U54" s="1"/>
      <c r="V54" s="1"/>
      <c r="W54" s="1"/>
      <c r="X54" s="1"/>
      <c r="Y54" s="57"/>
      <c r="Z54" s="57"/>
      <c r="AA54" s="57"/>
      <c r="AB54" s="57"/>
      <c r="AC54" s="57"/>
      <c r="AD54" s="57"/>
      <c r="AE54" s="1"/>
      <c r="AF54" s="1"/>
      <c r="AG54" s="12"/>
    </row>
    <row r="55" spans="19:33" x14ac:dyDescent="0.25">
      <c r="S55" s="57"/>
      <c r="T55" s="57"/>
      <c r="U55" s="1"/>
      <c r="V55" s="1"/>
      <c r="W55" s="1"/>
      <c r="X55" s="1"/>
      <c r="Y55" s="57"/>
      <c r="Z55" s="57"/>
      <c r="AA55" s="57"/>
      <c r="AB55" s="57"/>
      <c r="AC55" s="57"/>
      <c r="AD55" s="57"/>
      <c r="AE55" s="1"/>
      <c r="AF55" s="1"/>
    </row>
    <row r="56" spans="19:33" x14ac:dyDescent="0.25">
      <c r="S56" s="57"/>
      <c r="T56" s="57"/>
      <c r="U56" s="1"/>
      <c r="V56" s="1"/>
      <c r="W56" s="1"/>
      <c r="X56" s="1"/>
      <c r="Y56" s="57"/>
      <c r="Z56" s="57"/>
      <c r="AA56" s="57"/>
      <c r="AB56" s="57"/>
      <c r="AC56" s="57"/>
      <c r="AD56" s="57"/>
      <c r="AE56" s="1"/>
      <c r="AF56" s="1"/>
    </row>
    <row r="57" spans="19:33" x14ac:dyDescent="0.25">
      <c r="S57" s="57"/>
      <c r="T57" s="57"/>
      <c r="U57" s="1"/>
      <c r="V57" s="1"/>
      <c r="W57" s="1"/>
      <c r="X57" s="1"/>
      <c r="Y57" s="57"/>
      <c r="Z57" s="57"/>
      <c r="AA57" s="57"/>
      <c r="AB57" s="57"/>
      <c r="AC57" s="57"/>
      <c r="AD57" s="57"/>
      <c r="AE57" s="1"/>
      <c r="AF57" s="1"/>
    </row>
    <row r="58" spans="19:33" x14ac:dyDescent="0.25">
      <c r="S58" s="58"/>
      <c r="T58" s="58"/>
      <c r="U58" s="12"/>
      <c r="V58" s="12"/>
      <c r="W58" s="12"/>
      <c r="X58" s="12"/>
      <c r="Y58" s="58"/>
      <c r="Z58" s="58"/>
      <c r="AA58" s="58"/>
      <c r="AB58" s="58"/>
      <c r="AC58" s="58"/>
      <c r="AD58" s="58"/>
      <c r="AE58" s="12"/>
      <c r="AF58" s="12"/>
    </row>
  </sheetData>
  <sheetProtection algorithmName="SHA-512" hashValue="9eF8oTJn/Nb7M+3RE/nwEcmjlV3H5zK5IQmpfgH7yPWxAdgmsKYfk3346w92FHi06Rx67mzLE6vpuYsni+xbDw==" saltValue="+0sj5gN++DRGf6AXI0XQbA==" spinCount="100000" sheet="1" objects="1" scenarios="1" autoFilter="0"/>
  <mergeCells count="8">
    <mergeCell ref="R2:R6"/>
    <mergeCell ref="E9:H9"/>
    <mergeCell ref="E8:H8"/>
    <mergeCell ref="N2:O4"/>
    <mergeCell ref="B3:H3"/>
    <mergeCell ref="I2:I6"/>
    <mergeCell ref="J2:J6"/>
    <mergeCell ref="L2:L6"/>
  </mergeCells>
  <conditionalFormatting sqref="E5">
    <cfRule type="cellIs" dxfId="4" priority="18" stopIfTrue="1" operator="lessThan">
      <formula>0</formula>
    </cfRule>
    <cfRule type="cellIs" dxfId="3" priority="19" operator="greaterThan">
      <formula>2000</formula>
    </cfRule>
  </conditionalFormatting>
  <conditionalFormatting sqref="E5">
    <cfRule type="expression" dxfId="2" priority="17">
      <formula>$K$6=1</formula>
    </cfRule>
  </conditionalFormatting>
  <conditionalFormatting sqref="G7:L7 G10:L10">
    <cfRule type="expression" dxfId="1" priority="191" stopIfTrue="1">
      <formula>$L$10&gt;$G$5</formula>
    </cfRule>
  </conditionalFormatting>
  <conditionalFormatting sqref="Q8:Q9">
    <cfRule type="expression" dxfId="0" priority="4">
      <formula>P8=1</formula>
    </cfRule>
  </conditionalFormatting>
  <dataValidations count="3">
    <dataValidation type="whole" allowBlank="1" showInputMessage="1" showErrorMessage="1" sqref="E5" xr:uid="{00000000-0002-0000-0500-000000000000}">
      <formula1>0</formula1>
      <formula2>10000</formula2>
    </dataValidation>
    <dataValidation type="whole" allowBlank="1" showInputMessage="1" showErrorMessage="1" sqref="J8:J9" xr:uid="{00000000-0002-0000-0500-000003000000}">
      <formula1>0</formula1>
      <formula2>999999</formula2>
    </dataValidation>
    <dataValidation type="list" allowBlank="1" showInputMessage="1" showErrorMessage="1" sqref="F5" xr:uid="{B529B0E5-06F9-4210-8CAE-B0BF007A64D8}">
      <formula1>"Ano,Ne"</formula1>
    </dataValidation>
  </dataValidations>
  <hyperlinks>
    <hyperlink ref="B1" location="'Úvodní strana'!A1" display="zpět na úvodní stranu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workbookViewId="0">
      <selection activeCell="F15" sqref="F15"/>
    </sheetView>
  </sheetViews>
  <sheetFormatPr defaultRowHeight="15" x14ac:dyDescent="0.25"/>
  <cols>
    <col min="1" max="1" width="7.85546875" customWidth="1"/>
  </cols>
  <sheetData>
    <row r="1" spans="1:8" x14ac:dyDescent="0.25">
      <c r="A1">
        <v>0</v>
      </c>
      <c r="B1">
        <v>0</v>
      </c>
    </row>
    <row r="2" spans="1:8" x14ac:dyDescent="0.25">
      <c r="A2">
        <v>0.1</v>
      </c>
      <c r="B2">
        <v>1</v>
      </c>
    </row>
    <row r="3" spans="1:8" x14ac:dyDescent="0.25">
      <c r="A3">
        <v>0.2</v>
      </c>
      <c r="B3">
        <v>2</v>
      </c>
    </row>
    <row r="4" spans="1:8" x14ac:dyDescent="0.25">
      <c r="A4">
        <v>0.3</v>
      </c>
      <c r="B4">
        <v>3</v>
      </c>
    </row>
    <row r="5" spans="1:8" x14ac:dyDescent="0.25">
      <c r="A5">
        <v>0.4</v>
      </c>
      <c r="B5">
        <v>4</v>
      </c>
    </row>
    <row r="6" spans="1:8" x14ac:dyDescent="0.25">
      <c r="A6">
        <v>0.5</v>
      </c>
      <c r="B6">
        <v>5</v>
      </c>
    </row>
    <row r="7" spans="1:8" x14ac:dyDescent="0.25">
      <c r="A7">
        <v>0.6</v>
      </c>
      <c r="B7">
        <v>6</v>
      </c>
      <c r="H7" s="21"/>
    </row>
    <row r="8" spans="1:8" x14ac:dyDescent="0.25">
      <c r="A8">
        <v>0.7</v>
      </c>
      <c r="B8">
        <v>7</v>
      </c>
      <c r="H8" s="21"/>
    </row>
    <row r="9" spans="1:8" x14ac:dyDescent="0.25">
      <c r="A9">
        <v>0.8</v>
      </c>
      <c r="B9">
        <v>8</v>
      </c>
      <c r="H9" s="21"/>
    </row>
    <row r="10" spans="1:8" x14ac:dyDescent="0.25">
      <c r="A10">
        <v>0.9</v>
      </c>
      <c r="B10">
        <v>9</v>
      </c>
      <c r="H10" s="21"/>
    </row>
    <row r="11" spans="1:8" x14ac:dyDescent="0.25">
      <c r="A11">
        <v>1</v>
      </c>
      <c r="B11">
        <v>10</v>
      </c>
      <c r="H11" s="21"/>
    </row>
    <row r="12" spans="1:8" x14ac:dyDescent="0.25">
      <c r="A12">
        <v>1.1000000000000001</v>
      </c>
      <c r="B12">
        <v>11</v>
      </c>
    </row>
    <row r="13" spans="1:8" x14ac:dyDescent="0.25">
      <c r="A13">
        <v>1.2</v>
      </c>
      <c r="B13">
        <v>12</v>
      </c>
    </row>
    <row r="14" spans="1:8" x14ac:dyDescent="0.25">
      <c r="A14">
        <v>1.3</v>
      </c>
      <c r="B14">
        <v>13</v>
      </c>
    </row>
    <row r="15" spans="1:8" x14ac:dyDescent="0.25">
      <c r="A15">
        <v>1.4</v>
      </c>
      <c r="B15">
        <v>14</v>
      </c>
    </row>
    <row r="16" spans="1:8" x14ac:dyDescent="0.25">
      <c r="A16">
        <v>1.5</v>
      </c>
      <c r="B16">
        <v>15</v>
      </c>
    </row>
    <row r="17" spans="1:2" x14ac:dyDescent="0.25">
      <c r="A17">
        <v>1.6</v>
      </c>
      <c r="B17">
        <v>16</v>
      </c>
    </row>
    <row r="18" spans="1:2" x14ac:dyDescent="0.25">
      <c r="A18">
        <v>1.7</v>
      </c>
      <c r="B18">
        <v>17</v>
      </c>
    </row>
    <row r="19" spans="1:2" x14ac:dyDescent="0.25">
      <c r="A19">
        <v>1.8</v>
      </c>
      <c r="B19">
        <v>18</v>
      </c>
    </row>
    <row r="20" spans="1:2" x14ac:dyDescent="0.25">
      <c r="A20">
        <v>1.9</v>
      </c>
      <c r="B20">
        <v>19</v>
      </c>
    </row>
    <row r="21" spans="1:2" x14ac:dyDescent="0.25">
      <c r="A21">
        <v>2</v>
      </c>
      <c r="B21">
        <v>20</v>
      </c>
    </row>
    <row r="22" spans="1:2" x14ac:dyDescent="0.25">
      <c r="A22">
        <v>2.1</v>
      </c>
      <c r="B22">
        <v>21</v>
      </c>
    </row>
    <row r="23" spans="1:2" x14ac:dyDescent="0.25">
      <c r="A23">
        <v>2.2000000000000002</v>
      </c>
      <c r="B23">
        <v>22</v>
      </c>
    </row>
    <row r="24" spans="1:2" x14ac:dyDescent="0.25">
      <c r="A24">
        <v>2.2999999999999998</v>
      </c>
      <c r="B24">
        <v>23</v>
      </c>
    </row>
    <row r="25" spans="1:2" x14ac:dyDescent="0.25">
      <c r="A25">
        <v>2.4</v>
      </c>
      <c r="B25">
        <v>24</v>
      </c>
    </row>
    <row r="26" spans="1:2" x14ac:dyDescent="0.25">
      <c r="A26">
        <v>2.5</v>
      </c>
      <c r="B26">
        <v>25</v>
      </c>
    </row>
    <row r="27" spans="1:2" x14ac:dyDescent="0.25">
      <c r="A27">
        <v>2.6</v>
      </c>
      <c r="B27">
        <v>26</v>
      </c>
    </row>
    <row r="28" spans="1:2" x14ac:dyDescent="0.25">
      <c r="A28">
        <v>2.7</v>
      </c>
      <c r="B28">
        <v>27</v>
      </c>
    </row>
    <row r="29" spans="1:2" x14ac:dyDescent="0.25">
      <c r="A29">
        <v>2.8</v>
      </c>
      <c r="B29">
        <v>28</v>
      </c>
    </row>
    <row r="30" spans="1:2" x14ac:dyDescent="0.25">
      <c r="A30">
        <v>2.9</v>
      </c>
      <c r="B30">
        <v>29</v>
      </c>
    </row>
    <row r="31" spans="1:2" x14ac:dyDescent="0.25">
      <c r="A31">
        <v>3</v>
      </c>
      <c r="B31">
        <v>30</v>
      </c>
    </row>
    <row r="32" spans="1:2" x14ac:dyDescent="0.25">
      <c r="A32">
        <v>3.1</v>
      </c>
      <c r="B32">
        <v>31</v>
      </c>
    </row>
    <row r="33" spans="1:2" x14ac:dyDescent="0.25">
      <c r="A33">
        <v>3.2</v>
      </c>
      <c r="B33">
        <v>32</v>
      </c>
    </row>
    <row r="34" spans="1:2" x14ac:dyDescent="0.25">
      <c r="A34">
        <v>3.3</v>
      </c>
      <c r="B34">
        <v>33</v>
      </c>
    </row>
    <row r="35" spans="1:2" x14ac:dyDescent="0.25">
      <c r="A35">
        <v>3.4</v>
      </c>
      <c r="B35">
        <v>34</v>
      </c>
    </row>
    <row r="36" spans="1:2" x14ac:dyDescent="0.25">
      <c r="A36">
        <v>3.5</v>
      </c>
      <c r="B36">
        <v>35</v>
      </c>
    </row>
    <row r="37" spans="1:2" x14ac:dyDescent="0.25">
      <c r="A37">
        <v>3.6</v>
      </c>
      <c r="B37">
        <v>36</v>
      </c>
    </row>
    <row r="38" spans="1:2" x14ac:dyDescent="0.25">
      <c r="A38">
        <v>3.7</v>
      </c>
    </row>
    <row r="39" spans="1:2" x14ac:dyDescent="0.25">
      <c r="A39">
        <v>3.8</v>
      </c>
    </row>
    <row r="40" spans="1:2" x14ac:dyDescent="0.25">
      <c r="A40">
        <v>3.9</v>
      </c>
    </row>
    <row r="41" spans="1:2" x14ac:dyDescent="0.25">
      <c r="A41">
        <v>4</v>
      </c>
    </row>
  </sheetData>
  <sheetProtection algorithmName="SHA-512" hashValue="CLqfJnIsb4fJ1Ained+ssM0EEVShNuHv7cJ4XPPdkIkdGZ4AOK1db4mlLxfIBNfaIuP/nvJxo2h7759L4/BYPQ==" saltValue="Yp0Hfm/fV2cP4myJ6Y66sw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15OPMSMT0001-78-16278</_dlc_DocId>
    <_dlc_DocIdUrl xmlns="0104a4cd-1400-468e-be1b-c7aad71d7d5a">
      <Url>https://op.msmt.cz/_layouts/15/DocIdRedir.aspx?ID=15OPMSMT0001-78-16278</Url>
      <Description>15OPMSMT0001-78-16278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6C8507-BCC9-4E6E-BD00-00A048FE828A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5849B62A-BFFC-47D5-A7C1-F580BB848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Úvodní strana</vt:lpstr>
      <vt:lpstr>Souhrn</vt:lpstr>
      <vt:lpstr>SŠ</vt:lpstr>
      <vt:lpstr>VOŠ</vt:lpstr>
      <vt:lpstr>DM</vt:lpstr>
      <vt:lpstr>INT</vt:lpstr>
      <vt:lpstr>data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KALKULAČKA_OPJAK</dc:title>
  <dc:creator>Soběslavská Jana</dc:creator>
  <cp:keywords>OPJAK</cp:keywords>
  <dc:description/>
  <cp:lastModifiedBy>Soběslavská Jana</cp:lastModifiedBy>
  <cp:lastPrinted>2018-12-11T00:13:02Z</cp:lastPrinted>
  <dcterms:created xsi:type="dcterms:W3CDTF">2016-02-29T09:42:03Z</dcterms:created>
  <dcterms:modified xsi:type="dcterms:W3CDTF">2022-11-03T11:27:45Z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f423de5a-df9c-45e0-8155-4cd51d5ce8d5</vt:lpwstr>
  </property>
</Properties>
</file>